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ha\Desktop\Welfenregatta\Welfenregatta 2024\"/>
    </mc:Choice>
  </mc:AlternateContent>
  <xr:revisionPtr revIDLastSave="0" documentId="13_ncr:1_{6631ACE6-3973-446B-BC5F-4F94F907EEF3}" xr6:coauthVersionLast="47" xr6:coauthVersionMax="47" xr10:uidLastSave="{00000000-0000-0000-0000-000000000000}"/>
  <bookViews>
    <workbookView xWindow="1368" yWindow="348" windowWidth="20052" windowHeight="21936" xr2:uid="{00000000-000D-0000-FFFF-FFFF00000000}"/>
  </bookViews>
  <sheets>
    <sheet name="Meldung (Kurzfassung)" sheetId="4" r:id="rId1"/>
    <sheet name="Übersicht Renn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4" l="1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C25" i="4"/>
  <c r="C38" i="4"/>
  <c r="C43" i="4"/>
  <c r="C48" i="4"/>
  <c r="C53" i="4"/>
  <c r="C58" i="4"/>
  <c r="C63" i="4"/>
  <c r="C68" i="4"/>
  <c r="C73" i="4"/>
  <c r="C78" i="4"/>
  <c r="C83" i="4"/>
  <c r="C88" i="4"/>
  <c r="C93" i="4"/>
  <c r="C98" i="4"/>
  <c r="C103" i="4"/>
  <c r="C108" i="4"/>
  <c r="C113" i="4"/>
  <c r="C118" i="4"/>
  <c r="C123" i="4"/>
  <c r="C33" i="4"/>
  <c r="B30" i="4"/>
  <c r="C30" i="4" s="1"/>
  <c r="C28" i="4"/>
  <c r="J123" i="4" l="1"/>
  <c r="L123" i="4" s="1"/>
  <c r="M123" i="4" s="1"/>
  <c r="J83" i="4"/>
  <c r="K83" i="4" s="1"/>
  <c r="J33" i="4"/>
  <c r="L33" i="4" s="1"/>
  <c r="M33" i="4" s="1"/>
  <c r="J58" i="4"/>
  <c r="L58" i="4" s="1"/>
  <c r="M58" i="4" s="1"/>
  <c r="J88" i="4"/>
  <c r="L88" i="4" s="1"/>
  <c r="M88" i="4" s="1"/>
  <c r="J113" i="4"/>
  <c r="L113" i="4" s="1"/>
  <c r="M113" i="4" s="1"/>
  <c r="J103" i="4"/>
  <c r="K103" i="4" s="1"/>
  <c r="J118" i="4"/>
  <c r="K118" i="4" s="1"/>
  <c r="J98" i="4"/>
  <c r="L98" i="4" s="1"/>
  <c r="M98" i="4" s="1"/>
  <c r="J53" i="4"/>
  <c r="K53" i="4" s="1"/>
  <c r="J63" i="4"/>
  <c r="L63" i="4" s="1"/>
  <c r="M63" i="4" s="1"/>
  <c r="B35" i="4"/>
  <c r="J73" i="4"/>
  <c r="K73" i="4" s="1"/>
  <c r="J43" i="4"/>
  <c r="K43" i="4" s="1"/>
  <c r="J28" i="4"/>
  <c r="K28" i="4" s="1"/>
  <c r="J38" i="4"/>
  <c r="K38" i="4" s="1"/>
  <c r="J68" i="4"/>
  <c r="K68" i="4" s="1"/>
  <c r="J78" i="4"/>
  <c r="L78" i="4" s="1"/>
  <c r="M78" i="4" s="1"/>
  <c r="J93" i="4"/>
  <c r="K93" i="4" s="1"/>
  <c r="J108" i="4"/>
  <c r="L108" i="4" s="1"/>
  <c r="M108" i="4" s="1"/>
  <c r="J48" i="4"/>
  <c r="K48" i="4" s="1"/>
  <c r="K58" i="4" l="1"/>
  <c r="K123" i="4"/>
  <c r="L83" i="4"/>
  <c r="M83" i="4" s="1"/>
  <c r="K63" i="4"/>
  <c r="K33" i="4"/>
  <c r="K88" i="4"/>
  <c r="L28" i="4"/>
  <c r="M28" i="4" s="1"/>
  <c r="L103" i="4"/>
  <c r="M103" i="4" s="1"/>
  <c r="K113" i="4"/>
  <c r="L53" i="4"/>
  <c r="M53" i="4" s="1"/>
  <c r="L118" i="4"/>
  <c r="M118" i="4" s="1"/>
  <c r="K98" i="4"/>
  <c r="L93" i="4"/>
  <c r="M93" i="4" s="1"/>
  <c r="K78" i="4"/>
  <c r="L68" i="4"/>
  <c r="M68" i="4" s="1"/>
  <c r="L48" i="4"/>
  <c r="M48" i="4" s="1"/>
  <c r="L73" i="4"/>
  <c r="M73" i="4" s="1"/>
  <c r="L43" i="4"/>
  <c r="M43" i="4" s="1"/>
  <c r="K108" i="4"/>
  <c r="B40" i="4"/>
  <c r="C35" i="4"/>
  <c r="L38" i="4"/>
  <c r="M38" i="4" s="1"/>
  <c r="C40" i="4" l="1"/>
  <c r="B45" i="4"/>
  <c r="B50" i="4" l="1"/>
  <c r="C45" i="4"/>
  <c r="C50" i="4" l="1"/>
  <c r="B55" i="4"/>
  <c r="B60" i="4" l="1"/>
  <c r="C55" i="4"/>
  <c r="B65" i="4" l="1"/>
  <c r="C60" i="4"/>
  <c r="C65" i="4" l="1"/>
  <c r="B70" i="4"/>
  <c r="B75" i="4" l="1"/>
  <c r="C70" i="4"/>
  <c r="C75" i="4" l="1"/>
  <c r="B80" i="4"/>
  <c r="C80" i="4" l="1"/>
  <c r="B85" i="4"/>
  <c r="C85" i="4" l="1"/>
  <c r="B90" i="4"/>
  <c r="C90" i="4" l="1"/>
  <c r="B95" i="4"/>
  <c r="B100" i="4" l="1"/>
  <c r="C95" i="4"/>
  <c r="C100" i="4" l="1"/>
  <c r="B105" i="4"/>
  <c r="B110" i="4" l="1"/>
  <c r="C105" i="4"/>
  <c r="C110" i="4" l="1"/>
  <c r="B115" i="4"/>
  <c r="C115" i="4" l="1"/>
  <c r="B120" i="4"/>
  <c r="C120" i="4" s="1"/>
</calcChain>
</file>

<file path=xl/sharedStrings.xml><?xml version="1.0" encoding="utf-8"?>
<sst xmlns="http://schemas.openxmlformats.org/spreadsheetml/2006/main" count="125" uniqueCount="43">
  <si>
    <t>Ruder Club am Lech Kaufering e.V.</t>
  </si>
  <si>
    <t>Mannschaft</t>
  </si>
  <si>
    <t>Summe Alter</t>
  </si>
  <si>
    <t>Alters-faktor</t>
  </si>
  <si>
    <t>Anzahl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</si>
  <si>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</si>
  <si>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</si>
  <si>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</si>
  <si>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</si>
  <si>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</si>
  <si>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</si>
  <si>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</si>
  <si>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</si>
  <si>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</si>
  <si>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</si>
  <si>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</si>
  <si>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</si>
  <si>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</si>
  <si>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</si>
  <si>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</si>
  <si>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</si>
  <si>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</si>
  <si>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</si>
  <si>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</si>
  <si>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</si>
  <si>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</si>
  <si>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Jahr</t>
  </si>
  <si>
    <t>1 - Jung/Mäd 4x+ 11 u. 12 J.</t>
  </si>
  <si>
    <t>2 - Jung/Mäd 4x+ 13 u. 14 J.</t>
  </si>
  <si>
    <t>3 - JM/F 4x+ A/B</t>
  </si>
  <si>
    <t>4 - MW 4x+,  Gig</t>
  </si>
  <si>
    <t>5 - MM/W 4x+,  Gig</t>
  </si>
  <si>
    <t>6 - MM 4x+,  Gig</t>
  </si>
  <si>
    <t xml:space="preserve">Per Email zurück an: </t>
  </si>
  <si>
    <t>welfenregatta@rclk.de</t>
  </si>
  <si>
    <t>0,7%+2,5%</t>
  </si>
  <si>
    <t>Faktor
ges.</t>
  </si>
  <si>
    <t>Langstrecke 6.000 m mit Berechnung nach Welser System: 0,7% je 10 Jahre ab Basis 120 + 2,5% für jede Dame</t>
  </si>
  <si>
    <t>Wertung "Welfenlöwe"</t>
  </si>
  <si>
    <t>Summe Alter minus 120 (4x+) geteilt durch 10  mal 0,7% plus Anzahl Damen mal 2,5%. Wenn jünger, wird Mindestalter 30 gesetzt (Malus).</t>
  </si>
  <si>
    <t>Besatzung
Name</t>
  </si>
  <si>
    <t>Regattameldung zur Welfenregatta 2024</t>
  </si>
  <si>
    <t>Auf der Veranstaltung werden Bild- und Tonaufnahmen gemacht, mit deren weiteren Verwendung sich die Teilnehmer einverstanden erklären. Bitte lächeln!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</si>
</sst>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i/>
      <sz val="10"/>
      <name val="Tahoma"/>
      <family val="2"/>
    </font>
    <font>
      <u/>
      <sz val="11"/>
      <color theme="11"/>
      <name val="Calibri"/>
      <family val="2"/>
      <scheme val="minor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0" fontId="9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/>
    <xf numFmtId="0" fontId="6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2" fontId="4" fillId="2" borderId="3" xfId="0" applyNumberFormat="1" applyFont="1" applyFill="1" applyBorder="1"/>
    <xf numFmtId="0" fontId="4" fillId="2" borderId="6" xfId="0" applyFont="1" applyFill="1" applyBorder="1"/>
    <xf numFmtId="47" fontId="4" fillId="2" borderId="0" xfId="0" applyNumberFormat="1" applyFont="1" applyFill="1"/>
    <xf numFmtId="0" fontId="6" fillId="2" borderId="7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164" fontId="4" fillId="2" borderId="8" xfId="0" applyNumberFormat="1" applyFont="1" applyFill="1" applyBorder="1"/>
    <xf numFmtId="0" fontId="9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2" borderId="9" xfId="0" applyNumberFormat="1" applyFont="1" applyFill="1" applyBorder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/>
    </xf>
    <xf numFmtId="0" fontId="1" fillId="2" borderId="0" xfId="1" applyFill="1" applyProtection="1"/>
    <xf numFmtId="164" fontId="9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2" fillId="3" borderId="1" xfId="1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</cellXfs>
  <cellStyles count="4">
    <cellStyle name="Besuchter Hyperlink" xfId="2" builtinId="9" hidden="1"/>
    <cellStyle name="Besuchter Hyperlink" xfId="3" builtinId="9" hidden="1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0</xdr:row>
      <xdr:rowOff>0</xdr:rowOff>
    </xdr:from>
    <xdr:to>
      <xdr:col>13</xdr:col>
      <xdr:colOff>0</xdr:colOff>
      <xdr:row>5</xdr:row>
      <xdr:rowOff>218992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4D39A9D-8DC9-C6C5-4605-AB2AC2E3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0"/>
          <a:ext cx="1981200" cy="127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elfenregatta@rcl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4"/>
  <sheetViews>
    <sheetView showGridLines="0" tabSelected="1" workbookViewId="0">
      <selection activeCell="D15" sqref="D15:E15"/>
    </sheetView>
  </sheetViews>
  <sheetFormatPr baseColWidth="10" defaultColWidth="11.44140625" defaultRowHeight="13.8" x14ac:dyDescent="0.25"/>
  <cols>
    <col min="1" max="1" width="5" style="6" customWidth="1"/>
    <col min="2" max="2" width="21" style="6" customWidth="1"/>
    <col min="3" max="3" width="39" style="6" customWidth="1"/>
    <col min="4" max="4" width="5.77734375" style="6" customWidth="1"/>
    <col min="5" max="5" width="21.109375" style="6" customWidth="1"/>
    <col min="6" max="6" width="11.6640625" style="6" customWidth="1"/>
    <col min="7" max="8" width="7.77734375" style="6" customWidth="1"/>
    <col min="9" max="9" width="3.33203125" style="6" customWidth="1"/>
    <col min="10" max="10" width="9.6640625" style="6" customWidth="1"/>
    <col min="11" max="11" width="8.44140625" style="6" customWidth="1"/>
    <col min="12" max="12" width="7" style="6" customWidth="1"/>
    <col min="13" max="13" width="6.77734375" style="6" customWidth="1"/>
    <col min="14" max="14" width="11" style="6" bestFit="1" customWidth="1"/>
    <col min="15" max="16384" width="11.44140625" style="6"/>
  </cols>
  <sheetData>
    <row r="2" spans="2:12" ht="20.399999999999999" x14ac:dyDescent="0.35">
      <c r="B2" s="4" t="s">
        <v>0</v>
      </c>
      <c r="C2" s="5"/>
      <c r="D2" s="5"/>
      <c r="E2" s="5"/>
      <c r="F2" s="5"/>
      <c r="G2" s="5"/>
    </row>
    <row r="4" spans="2:12" ht="17.399999999999999" x14ac:dyDescent="0.3">
      <c r="B4" s="60" t="s">
        <v>41</v>
      </c>
      <c r="C4" s="7"/>
      <c r="D4" s="7"/>
      <c r="E4" s="7"/>
      <c r="F4" s="7"/>
      <c r="G4" s="7"/>
    </row>
    <row r="5" spans="2:12" ht="17.399999999999999" x14ac:dyDescent="0.3">
      <c r="B5" s="7"/>
      <c r="C5" s="7"/>
      <c r="D5" s="7"/>
      <c r="E5" s="7"/>
      <c r="F5" s="7"/>
      <c r="G5" s="7"/>
    </row>
    <row r="6" spans="2:12" ht="17.399999999999999" x14ac:dyDescent="0.3">
      <c r="B6" s="6" t="s">
        <v>33</v>
      </c>
      <c r="C6" s="58" t="s">
        <v>34</v>
      </c>
      <c r="D6" s="7"/>
      <c r="E6" s="7"/>
      <c r="F6" s="7"/>
      <c r="G6" s="7"/>
    </row>
    <row r="7" spans="2:12" ht="17.399999999999999" x14ac:dyDescent="0.3">
      <c r="C7" s="58"/>
      <c r="D7" s="7"/>
      <c r="E7" s="7"/>
      <c r="F7" s="7"/>
      <c r="G7" s="7"/>
    </row>
    <row r="8" spans="2:12" x14ac:dyDescent="0.25">
      <c r="B8" s="8" t="s">
        <v>38</v>
      </c>
    </row>
    <row r="9" spans="2:12" x14ac:dyDescent="0.25">
      <c r="B9" s="8" t="s">
        <v>37</v>
      </c>
    </row>
    <row r="10" spans="2:12" x14ac:dyDescent="0.25">
      <c r="B10" s="6" t="s">
        <v>39</v>
      </c>
    </row>
    <row r="12" spans="2:12" x14ac:dyDescent="0.25">
      <c r="B12" s="6" t="s">
        <v>42</v>
      </c>
    </row>
    <row r="14" spans="2:12" x14ac:dyDescent="0.25">
      <c r="C14" s="1" t="s">
        <v>7</v>
      </c>
      <c r="D14" s="2"/>
      <c r="E14" s="2"/>
      <c r="F14" s="2"/>
      <c r="G14" s="2"/>
      <c r="H14" s="2"/>
      <c r="I14" s="2"/>
    </row>
    <row r="15" spans="2:12" x14ac:dyDescent="0.25">
      <c r="C15" s="2" t="s">
        <v>8</v>
      </c>
      <c r="D15" s="64"/>
      <c r="E15" s="64"/>
      <c r="F15" s="3" t="s">
        <v>9</v>
      </c>
      <c r="G15" s="64"/>
      <c r="H15" s="64"/>
      <c r="I15" s="64"/>
      <c r="J15" s="64"/>
      <c r="K15" s="64"/>
      <c r="L15" s="64"/>
    </row>
    <row r="16" spans="2:12" x14ac:dyDescent="0.25">
      <c r="C16" s="2" t="s">
        <v>10</v>
      </c>
      <c r="D16" s="64"/>
      <c r="E16" s="64"/>
      <c r="F16" s="64"/>
      <c r="G16" s="64"/>
      <c r="H16" s="64"/>
      <c r="I16" s="64"/>
      <c r="J16" s="64"/>
      <c r="K16" s="64"/>
      <c r="L16" s="64"/>
    </row>
    <row r="17" spans="2:14" x14ac:dyDescent="0.25">
      <c r="C17" s="2" t="s">
        <v>11</v>
      </c>
      <c r="D17" s="65"/>
      <c r="E17" s="65"/>
      <c r="F17" s="3" t="s">
        <v>12</v>
      </c>
      <c r="G17" s="66"/>
      <c r="H17" s="66"/>
      <c r="I17" s="66"/>
      <c r="J17" s="66"/>
      <c r="K17" s="66"/>
      <c r="L17" s="66"/>
    </row>
    <row r="18" spans="2:14" x14ac:dyDescent="0.25">
      <c r="C18" s="2" t="s">
        <v>13</v>
      </c>
      <c r="D18" s="64"/>
      <c r="E18" s="64"/>
      <c r="F18" s="64"/>
      <c r="G18" s="64"/>
      <c r="H18" s="64"/>
      <c r="I18" s="64"/>
      <c r="J18" s="64"/>
      <c r="K18" s="64"/>
      <c r="L18" s="64"/>
    </row>
    <row r="19" spans="2:14" x14ac:dyDescent="0.25">
      <c r="C19" s="2" t="s">
        <v>14</v>
      </c>
      <c r="D19" s="61"/>
      <c r="E19" s="61"/>
      <c r="F19" s="61"/>
      <c r="G19" s="61"/>
      <c r="H19" s="61"/>
      <c r="I19" s="61"/>
      <c r="J19" s="61"/>
      <c r="K19" s="61"/>
      <c r="L19" s="61"/>
    </row>
    <row r="20" spans="2:14" x14ac:dyDescent="0.25">
      <c r="C20" s="2" t="s">
        <v>15</v>
      </c>
      <c r="D20" s="62"/>
      <c r="E20" s="62"/>
      <c r="F20" s="62"/>
      <c r="G20" s="62"/>
      <c r="H20" s="62"/>
      <c r="I20" s="62"/>
      <c r="J20" s="62"/>
      <c r="K20" s="62"/>
      <c r="L20" s="62"/>
    </row>
    <row r="22" spans="2:14" s="9" customFormat="1" ht="26.4" x14ac:dyDescent="0.25">
      <c r="C22" s="10" t="s">
        <v>1</v>
      </c>
      <c r="D22" s="63" t="s">
        <v>40</v>
      </c>
      <c r="E22" s="63"/>
      <c r="F22" s="10" t="s">
        <v>18</v>
      </c>
      <c r="G22" s="11" t="s">
        <v>6</v>
      </c>
      <c r="H22" s="10" t="s">
        <v>20</v>
      </c>
      <c r="I22" s="11"/>
      <c r="J22" s="10" t="s">
        <v>2</v>
      </c>
      <c r="K22" s="10" t="s">
        <v>19</v>
      </c>
      <c r="L22" s="12" t="s">
        <v>3</v>
      </c>
      <c r="M22" s="13" t="s">
        <v>36</v>
      </c>
    </row>
    <row r="23" spans="2:14" s="14" customFormat="1" ht="13.2" x14ac:dyDescent="0.25">
      <c r="F23" s="57"/>
      <c r="G23" s="57" t="s">
        <v>26</v>
      </c>
      <c r="H23" s="16" t="s">
        <v>4</v>
      </c>
      <c r="I23" s="15"/>
      <c r="L23" s="17"/>
      <c r="M23" s="59" t="s">
        <v>35</v>
      </c>
    </row>
    <row r="24" spans="2:14" s="20" customFormat="1" ht="15" x14ac:dyDescent="0.25">
      <c r="B24" s="18" t="s">
        <v>16</v>
      </c>
      <c r="C24" s="18" t="s">
        <v>17</v>
      </c>
      <c r="D24" s="18"/>
      <c r="E24" s="18"/>
      <c r="F24" s="19"/>
      <c r="G24" s="19">
        <v>2024</v>
      </c>
      <c r="H24" s="21"/>
      <c r="M24" s="22"/>
    </row>
    <row r="25" spans="2:14" x14ac:dyDescent="0.25">
      <c r="B25" s="23">
        <v>1</v>
      </c>
      <c r="C25" s="24" t="str">
        <f>$D$18&amp;"-"&amp;B25</f>
        <v>-1</v>
      </c>
      <c r="D25" s="25">
        <v>1</v>
      </c>
      <c r="E25" s="45"/>
      <c r="F25" s="46"/>
      <c r="G25" s="26" t="str">
        <f>IF($G$24-F25&gt;120,"",$G$24-F25)</f>
        <v/>
      </c>
      <c r="H25" s="26"/>
      <c r="I25" s="27"/>
      <c r="J25" s="27"/>
      <c r="K25" s="27"/>
      <c r="L25" s="28"/>
      <c r="M25" s="29"/>
      <c r="N25" s="30"/>
    </row>
    <row r="26" spans="2:14" x14ac:dyDescent="0.25">
      <c r="B26" s="31"/>
      <c r="C26" s="32"/>
      <c r="D26" s="33">
        <v>2</v>
      </c>
      <c r="E26" s="47"/>
      <c r="F26" s="48"/>
      <c r="G26" s="34" t="str">
        <f t="shared" ref="G26:G89" si="0">IF($G$24-F26&gt;120,"",$G$24-F26)</f>
        <v/>
      </c>
      <c r="H26" s="34"/>
      <c r="L26" s="35"/>
      <c r="M26" s="36"/>
      <c r="N26" s="30"/>
    </row>
    <row r="27" spans="2:14" x14ac:dyDescent="0.25">
      <c r="B27" s="37" t="s">
        <v>21</v>
      </c>
      <c r="C27" s="47" t="s">
        <v>27</v>
      </c>
      <c r="D27" s="33">
        <v>3</v>
      </c>
      <c r="E27" s="47"/>
      <c r="F27" s="48"/>
      <c r="G27" s="34" t="str">
        <f t="shared" si="0"/>
        <v/>
      </c>
      <c r="H27" s="34"/>
      <c r="L27" s="35"/>
      <c r="M27" s="36"/>
      <c r="N27" s="30"/>
    </row>
    <row r="28" spans="2:14" x14ac:dyDescent="0.25">
      <c r="B28" s="37" t="s">
        <v>22</v>
      </c>
      <c r="C28" s="32" t="str">
        <f>VLOOKUP(C27,'Übersicht Rennen'!$B$3:$C$9,2,FALSE)</f>
        <v>3.000 m</v>
      </c>
      <c r="D28" s="33">
        <v>4</v>
      </c>
      <c r="E28" s="47"/>
      <c r="F28" s="48"/>
      <c r="G28" s="34" t="str">
        <f t="shared" si="0"/>
        <v/>
      </c>
      <c r="H28" s="48">
        <v>0</v>
      </c>
      <c r="J28" s="6">
        <f>SUM(G25:G28)</f>
        <v>0</v>
      </c>
      <c r="K28" s="6">
        <f>J28/4</f>
        <v>0</v>
      </c>
      <c r="L28" s="35">
        <f>(J28-120)/10</f>
        <v>-12</v>
      </c>
      <c r="M28" s="36">
        <f>L28*0.7%+H28*2.5%</f>
        <v>-8.3999999999999991E-2</v>
      </c>
      <c r="N28" s="30"/>
    </row>
    <row r="29" spans="2:14" x14ac:dyDescent="0.25">
      <c r="B29" s="38"/>
      <c r="C29" s="39"/>
      <c r="D29" s="40" t="s">
        <v>5</v>
      </c>
      <c r="E29" s="49"/>
      <c r="F29" s="41"/>
      <c r="G29" s="41" t="str">
        <f t="shared" si="0"/>
        <v/>
      </c>
      <c r="H29" s="41"/>
      <c r="I29" s="42"/>
      <c r="J29" s="42"/>
      <c r="K29" s="42"/>
      <c r="L29" s="43"/>
      <c r="M29" s="44"/>
      <c r="N29" s="30"/>
    </row>
    <row r="30" spans="2:14" x14ac:dyDescent="0.25">
      <c r="B30" s="23">
        <f>B25+1</f>
        <v>2</v>
      </c>
      <c r="C30" s="24" t="str">
        <f>$D$18&amp;"-"&amp;B30</f>
        <v>-2</v>
      </c>
      <c r="D30" s="25">
        <v>1</v>
      </c>
      <c r="E30" s="45"/>
      <c r="F30" s="46"/>
      <c r="G30" s="26" t="str">
        <f t="shared" si="0"/>
        <v/>
      </c>
      <c r="H30" s="26"/>
      <c r="I30" s="27"/>
      <c r="J30" s="27"/>
      <c r="K30" s="27"/>
      <c r="L30" s="28"/>
      <c r="M30" s="29"/>
      <c r="N30" s="30"/>
    </row>
    <row r="31" spans="2:14" x14ac:dyDescent="0.25">
      <c r="B31" s="31"/>
      <c r="C31" s="32"/>
      <c r="D31" s="33">
        <v>2</v>
      </c>
      <c r="E31" s="47"/>
      <c r="F31" s="48"/>
      <c r="G31" s="34" t="str">
        <f t="shared" si="0"/>
        <v/>
      </c>
      <c r="H31" s="34"/>
      <c r="L31" s="35"/>
      <c r="M31" s="36"/>
      <c r="N31" s="30"/>
    </row>
    <row r="32" spans="2:14" x14ac:dyDescent="0.25">
      <c r="B32" s="37" t="s">
        <v>21</v>
      </c>
      <c r="C32" s="47" t="s">
        <v>27</v>
      </c>
      <c r="D32" s="33">
        <v>3</v>
      </c>
      <c r="E32" s="47"/>
      <c r="F32" s="48"/>
      <c r="G32" s="34" t="str">
        <f t="shared" si="0"/>
        <v/>
      </c>
      <c r="H32" s="34"/>
      <c r="L32" s="35"/>
      <c r="M32" s="36"/>
      <c r="N32" s="30"/>
    </row>
    <row r="33" spans="2:14" x14ac:dyDescent="0.25">
      <c r="B33" s="37" t="s">
        <v>22</v>
      </c>
      <c r="C33" s="32" t="str">
        <f>VLOOKUP(C32,'Übersicht Rennen'!$B$3:$C$9,2,FALSE)</f>
        <v>3.000 m</v>
      </c>
      <c r="D33" s="33">
        <v>4</v>
      </c>
      <c r="E33" s="47"/>
      <c r="F33" s="48"/>
      <c r="G33" s="34" t="str">
        <f t="shared" si="0"/>
        <v/>
      </c>
      <c r="H33" s="48">
        <v>0</v>
      </c>
      <c r="J33" s="6">
        <f>SUM(G30:G33)</f>
        <v>0</v>
      </c>
      <c r="K33" s="6">
        <f>J33/4</f>
        <v>0</v>
      </c>
      <c r="L33" s="35">
        <f>(J33-120)/10</f>
        <v>-12</v>
      </c>
      <c r="M33" s="36">
        <f>L33*0.7%+H33*2.5%</f>
        <v>-8.3999999999999991E-2</v>
      </c>
      <c r="N33" s="30"/>
    </row>
    <row r="34" spans="2:14" x14ac:dyDescent="0.25">
      <c r="B34" s="38"/>
      <c r="C34" s="39"/>
      <c r="D34" s="40" t="s">
        <v>5</v>
      </c>
      <c r="E34" s="49"/>
      <c r="F34" s="41"/>
      <c r="G34" s="41" t="str">
        <f t="shared" si="0"/>
        <v/>
      </c>
      <c r="H34" s="41"/>
      <c r="I34" s="42"/>
      <c r="J34" s="42"/>
      <c r="K34" s="42"/>
      <c r="L34" s="43"/>
      <c r="M34" s="44"/>
      <c r="N34" s="30"/>
    </row>
    <row r="35" spans="2:14" x14ac:dyDescent="0.25">
      <c r="B35" s="23">
        <f t="shared" ref="B35" si="1">B30+1</f>
        <v>3</v>
      </c>
      <c r="C35" s="24" t="str">
        <f t="shared" ref="C35" si="2">$D$18&amp;"-"&amp;B35</f>
        <v>-3</v>
      </c>
      <c r="D35" s="25">
        <v>5</v>
      </c>
      <c r="E35" s="45"/>
      <c r="F35" s="46"/>
      <c r="G35" s="26" t="str">
        <f t="shared" si="0"/>
        <v/>
      </c>
      <c r="H35" s="26"/>
      <c r="I35" s="27"/>
      <c r="J35" s="27"/>
      <c r="K35" s="27"/>
      <c r="L35" s="28"/>
      <c r="M35" s="29"/>
    </row>
    <row r="36" spans="2:14" x14ac:dyDescent="0.25">
      <c r="B36" s="31"/>
      <c r="C36" s="32"/>
      <c r="D36" s="33">
        <v>6</v>
      </c>
      <c r="E36" s="47"/>
      <c r="F36" s="48"/>
      <c r="G36" s="34" t="str">
        <f t="shared" si="0"/>
        <v/>
      </c>
      <c r="H36" s="34"/>
      <c r="L36" s="35"/>
      <c r="M36" s="36"/>
    </row>
    <row r="37" spans="2:14" x14ac:dyDescent="0.25">
      <c r="B37" s="37" t="s">
        <v>21</v>
      </c>
      <c r="C37" s="47" t="s">
        <v>27</v>
      </c>
      <c r="D37" s="33">
        <v>7</v>
      </c>
      <c r="E37" s="47"/>
      <c r="F37" s="48"/>
      <c r="G37" s="34" t="str">
        <f t="shared" si="0"/>
        <v/>
      </c>
      <c r="H37" s="34"/>
      <c r="L37" s="35"/>
      <c r="M37" s="36"/>
    </row>
    <row r="38" spans="2:14" x14ac:dyDescent="0.25">
      <c r="B38" s="37" t="s">
        <v>22</v>
      </c>
      <c r="C38" s="32" t="str">
        <f>VLOOKUP(C37,'Übersicht Rennen'!$B$3:$C$9,2,FALSE)</f>
        <v>3.000 m</v>
      </c>
      <c r="D38" s="33">
        <v>8</v>
      </c>
      <c r="E38" s="47"/>
      <c r="F38" s="48"/>
      <c r="G38" s="34" t="str">
        <f t="shared" si="0"/>
        <v/>
      </c>
      <c r="H38" s="48">
        <v>0</v>
      </c>
      <c r="J38" s="6">
        <f t="shared" ref="J38" si="3">SUM(G35:G38)</f>
        <v>0</v>
      </c>
      <c r="K38" s="6">
        <f t="shared" ref="K38" si="4">J38/4</f>
        <v>0</v>
      </c>
      <c r="L38" s="35">
        <f>(J38-120)/10</f>
        <v>-12</v>
      </c>
      <c r="M38" s="36">
        <f>L38*0.7%+H38*2.5%</f>
        <v>-8.3999999999999991E-2</v>
      </c>
    </row>
    <row r="39" spans="2:14" x14ac:dyDescent="0.25">
      <c r="B39" s="38"/>
      <c r="C39" s="39"/>
      <c r="D39" s="40" t="s">
        <v>5</v>
      </c>
      <c r="E39" s="49"/>
      <c r="F39" s="41"/>
      <c r="G39" s="41" t="str">
        <f t="shared" si="0"/>
        <v/>
      </c>
      <c r="H39" s="41"/>
      <c r="I39" s="42"/>
      <c r="J39" s="42"/>
      <c r="K39" s="42"/>
      <c r="L39" s="43"/>
      <c r="M39" s="44"/>
    </row>
    <row r="40" spans="2:14" x14ac:dyDescent="0.25">
      <c r="B40" s="23">
        <f t="shared" ref="B40" si="5">B35+1</f>
        <v>4</v>
      </c>
      <c r="C40" s="24" t="str">
        <f t="shared" ref="C40" si="6">$D$18&amp;"-"&amp;B40</f>
        <v>-4</v>
      </c>
      <c r="D40" s="25">
        <v>9</v>
      </c>
      <c r="E40" s="45"/>
      <c r="F40" s="46"/>
      <c r="G40" s="26" t="str">
        <f t="shared" si="0"/>
        <v/>
      </c>
      <c r="H40" s="26"/>
      <c r="I40" s="27"/>
      <c r="J40" s="27"/>
      <c r="K40" s="27"/>
      <c r="L40" s="28"/>
      <c r="M40" s="29"/>
    </row>
    <row r="41" spans="2:14" x14ac:dyDescent="0.25">
      <c r="B41" s="31"/>
      <c r="C41" s="32"/>
      <c r="D41" s="33">
        <v>10</v>
      </c>
      <c r="E41" s="47"/>
      <c r="F41" s="48"/>
      <c r="G41" s="34" t="str">
        <f t="shared" si="0"/>
        <v/>
      </c>
      <c r="H41" s="34"/>
      <c r="L41" s="35"/>
      <c r="M41" s="36"/>
    </row>
    <row r="42" spans="2:14" x14ac:dyDescent="0.25">
      <c r="B42" s="37" t="s">
        <v>21</v>
      </c>
      <c r="C42" s="47" t="s">
        <v>27</v>
      </c>
      <c r="D42" s="33">
        <v>11</v>
      </c>
      <c r="E42" s="47"/>
      <c r="F42" s="48"/>
      <c r="G42" s="34" t="str">
        <f t="shared" si="0"/>
        <v/>
      </c>
      <c r="H42" s="34"/>
      <c r="L42" s="35"/>
      <c r="M42" s="36"/>
    </row>
    <row r="43" spans="2:14" x14ac:dyDescent="0.25">
      <c r="B43" s="37" t="s">
        <v>22</v>
      </c>
      <c r="C43" s="32" t="str">
        <f>VLOOKUP(C42,'Übersicht Rennen'!$B$3:$C$9,2,FALSE)</f>
        <v>3.000 m</v>
      </c>
      <c r="D43" s="33">
        <v>12</v>
      </c>
      <c r="E43" s="47"/>
      <c r="F43" s="48"/>
      <c r="G43" s="34" t="str">
        <f t="shared" si="0"/>
        <v/>
      </c>
      <c r="H43" s="48">
        <v>0</v>
      </c>
      <c r="J43" s="6">
        <f t="shared" ref="J43" si="7">SUM(G40:G43)</f>
        <v>0</v>
      </c>
      <c r="K43" s="6">
        <f t="shared" ref="K43" si="8">J43/4</f>
        <v>0</v>
      </c>
      <c r="L43" s="35">
        <f>(J43-120)/10</f>
        <v>-12</v>
      </c>
      <c r="M43" s="36">
        <f>L43*0.7%+H43*2.5%</f>
        <v>-8.3999999999999991E-2</v>
      </c>
    </row>
    <row r="44" spans="2:14" x14ac:dyDescent="0.25">
      <c r="B44" s="38"/>
      <c r="C44" s="39"/>
      <c r="D44" s="40" t="s">
        <v>5</v>
      </c>
      <c r="E44" s="49"/>
      <c r="F44" s="41"/>
      <c r="G44" s="41" t="str">
        <f t="shared" si="0"/>
        <v/>
      </c>
      <c r="H44" s="41"/>
      <c r="I44" s="42"/>
      <c r="J44" s="42"/>
      <c r="K44" s="42"/>
      <c r="L44" s="43"/>
      <c r="M44" s="44"/>
    </row>
    <row r="45" spans="2:14" x14ac:dyDescent="0.25">
      <c r="B45" s="23">
        <f t="shared" ref="B45" si="9">B40+1</f>
        <v>5</v>
      </c>
      <c r="C45" s="24" t="str">
        <f t="shared" ref="C45" si="10">$D$18&amp;"-"&amp;B45</f>
        <v>-5</v>
      </c>
      <c r="D45" s="25">
        <v>13</v>
      </c>
      <c r="E45" s="45"/>
      <c r="F45" s="46"/>
      <c r="G45" s="26" t="str">
        <f t="shared" si="0"/>
        <v/>
      </c>
      <c r="H45" s="26"/>
      <c r="I45" s="27"/>
      <c r="J45" s="27"/>
      <c r="K45" s="27"/>
      <c r="L45" s="28"/>
      <c r="M45" s="29"/>
      <c r="N45" s="30"/>
    </row>
    <row r="46" spans="2:14" x14ac:dyDescent="0.25">
      <c r="B46" s="31"/>
      <c r="C46" s="32"/>
      <c r="D46" s="33">
        <v>14</v>
      </c>
      <c r="E46" s="47"/>
      <c r="F46" s="48"/>
      <c r="G46" s="34" t="str">
        <f t="shared" si="0"/>
        <v/>
      </c>
      <c r="H46" s="34"/>
      <c r="L46" s="35"/>
      <c r="M46" s="36"/>
      <c r="N46" s="30"/>
    </row>
    <row r="47" spans="2:14" x14ac:dyDescent="0.25">
      <c r="B47" s="37" t="s">
        <v>21</v>
      </c>
      <c r="C47" s="47" t="s">
        <v>27</v>
      </c>
      <c r="D47" s="33">
        <v>15</v>
      </c>
      <c r="E47" s="47"/>
      <c r="F47" s="48"/>
      <c r="G47" s="34" t="str">
        <f t="shared" si="0"/>
        <v/>
      </c>
      <c r="H47" s="34"/>
      <c r="L47" s="35"/>
      <c r="M47" s="36"/>
    </row>
    <row r="48" spans="2:14" x14ac:dyDescent="0.25">
      <c r="B48" s="37" t="s">
        <v>22</v>
      </c>
      <c r="C48" s="32" t="str">
        <f>VLOOKUP(C47,'Übersicht Rennen'!$B$3:$C$9,2,FALSE)</f>
        <v>3.000 m</v>
      </c>
      <c r="D48" s="33">
        <v>16</v>
      </c>
      <c r="E48" s="47"/>
      <c r="F48" s="48"/>
      <c r="G48" s="34" t="str">
        <f t="shared" si="0"/>
        <v/>
      </c>
      <c r="H48" s="48">
        <v>0</v>
      </c>
      <c r="J48" s="6">
        <f t="shared" ref="J48" si="11">SUM(G45:G48)</f>
        <v>0</v>
      </c>
      <c r="K48" s="6">
        <f t="shared" ref="K48" si="12">J48/4</f>
        <v>0</v>
      </c>
      <c r="L48" s="35">
        <f>(J48-120)/10</f>
        <v>-12</v>
      </c>
      <c r="M48" s="36">
        <f>L48*0.7%+H48*2.5%</f>
        <v>-8.3999999999999991E-2</v>
      </c>
      <c r="N48" s="30"/>
    </row>
    <row r="49" spans="2:14" x14ac:dyDescent="0.25">
      <c r="B49" s="38"/>
      <c r="C49" s="39"/>
      <c r="D49" s="40" t="s">
        <v>5</v>
      </c>
      <c r="E49" s="49"/>
      <c r="F49" s="41"/>
      <c r="G49" s="41" t="str">
        <f t="shared" si="0"/>
        <v/>
      </c>
      <c r="H49" s="41"/>
      <c r="I49" s="42"/>
      <c r="J49" s="42"/>
      <c r="K49" s="42"/>
      <c r="L49" s="43"/>
      <c r="M49" s="44"/>
    </row>
    <row r="50" spans="2:14" x14ac:dyDescent="0.25">
      <c r="B50" s="23">
        <f t="shared" ref="B50" si="13">B45+1</f>
        <v>6</v>
      </c>
      <c r="C50" s="24" t="str">
        <f t="shared" ref="C50" si="14">$D$18&amp;"-"&amp;B50</f>
        <v>-6</v>
      </c>
      <c r="D50" s="25">
        <v>17</v>
      </c>
      <c r="E50" s="45"/>
      <c r="F50" s="46"/>
      <c r="G50" s="26" t="str">
        <f t="shared" si="0"/>
        <v/>
      </c>
      <c r="H50" s="26"/>
      <c r="I50" s="27"/>
      <c r="J50" s="27"/>
      <c r="K50" s="27"/>
      <c r="L50" s="28"/>
      <c r="M50" s="29"/>
    </row>
    <row r="51" spans="2:14" x14ac:dyDescent="0.25">
      <c r="B51" s="31"/>
      <c r="C51" s="32"/>
      <c r="D51" s="33">
        <v>18</v>
      </c>
      <c r="E51" s="47"/>
      <c r="F51" s="48"/>
      <c r="G51" s="34" t="str">
        <f t="shared" si="0"/>
        <v/>
      </c>
      <c r="H51" s="34"/>
      <c r="L51" s="35"/>
      <c r="M51" s="36"/>
    </row>
    <row r="52" spans="2:14" x14ac:dyDescent="0.25">
      <c r="B52" s="37" t="s">
        <v>21</v>
      </c>
      <c r="C52" s="47" t="s">
        <v>27</v>
      </c>
      <c r="D52" s="33">
        <v>19</v>
      </c>
      <c r="E52" s="47"/>
      <c r="F52" s="48"/>
      <c r="G52" s="34" t="str">
        <f t="shared" si="0"/>
        <v/>
      </c>
      <c r="H52" s="34"/>
      <c r="L52" s="35"/>
      <c r="M52" s="36"/>
      <c r="N52" s="30"/>
    </row>
    <row r="53" spans="2:14" x14ac:dyDescent="0.25">
      <c r="B53" s="37" t="s">
        <v>22</v>
      </c>
      <c r="C53" s="32" t="str">
        <f>VLOOKUP(C52,'Übersicht Rennen'!$B$3:$C$9,2,FALSE)</f>
        <v>3.000 m</v>
      </c>
      <c r="D53" s="33">
        <v>20</v>
      </c>
      <c r="E53" s="47"/>
      <c r="F53" s="48"/>
      <c r="G53" s="34" t="str">
        <f t="shared" si="0"/>
        <v/>
      </c>
      <c r="H53" s="48">
        <v>0</v>
      </c>
      <c r="J53" s="6">
        <f t="shared" ref="J53" si="15">SUM(G50:G53)</f>
        <v>0</v>
      </c>
      <c r="K53" s="6">
        <f t="shared" ref="K53" si="16">J53/4</f>
        <v>0</v>
      </c>
      <c r="L53" s="35">
        <f>(J53-120)/10</f>
        <v>-12</v>
      </c>
      <c r="M53" s="36">
        <f>L53*0.7%+H53*2.5%</f>
        <v>-8.3999999999999991E-2</v>
      </c>
    </row>
    <row r="54" spans="2:14" x14ac:dyDescent="0.25">
      <c r="B54" s="38"/>
      <c r="C54" s="39"/>
      <c r="D54" s="40" t="s">
        <v>5</v>
      </c>
      <c r="E54" s="49"/>
      <c r="F54" s="41"/>
      <c r="G54" s="41" t="str">
        <f t="shared" si="0"/>
        <v/>
      </c>
      <c r="H54" s="41"/>
      <c r="I54" s="42"/>
      <c r="J54" s="42"/>
      <c r="K54" s="42"/>
      <c r="L54" s="43"/>
      <c r="M54" s="44"/>
    </row>
    <row r="55" spans="2:14" x14ac:dyDescent="0.25">
      <c r="B55" s="23">
        <f t="shared" ref="B55" si="17">B50+1</f>
        <v>7</v>
      </c>
      <c r="C55" s="24" t="str">
        <f t="shared" ref="C55" si="18">$D$18&amp;"-"&amp;B55</f>
        <v>-7</v>
      </c>
      <c r="D55" s="25">
        <v>21</v>
      </c>
      <c r="E55" s="45"/>
      <c r="F55" s="46"/>
      <c r="G55" s="26" t="str">
        <f t="shared" si="0"/>
        <v/>
      </c>
      <c r="H55" s="26"/>
      <c r="I55" s="27"/>
      <c r="J55" s="27"/>
      <c r="K55" s="27"/>
      <c r="L55" s="28"/>
      <c r="M55" s="29"/>
    </row>
    <row r="56" spans="2:14" x14ac:dyDescent="0.25">
      <c r="B56" s="31"/>
      <c r="C56" s="32"/>
      <c r="D56" s="33">
        <v>22</v>
      </c>
      <c r="E56" s="47"/>
      <c r="F56" s="48"/>
      <c r="G56" s="34" t="str">
        <f t="shared" si="0"/>
        <v/>
      </c>
      <c r="H56" s="34"/>
      <c r="L56" s="35"/>
      <c r="M56" s="36"/>
    </row>
    <row r="57" spans="2:14" x14ac:dyDescent="0.25">
      <c r="B57" s="37" t="s">
        <v>21</v>
      </c>
      <c r="C57" s="47" t="s">
        <v>27</v>
      </c>
      <c r="D57" s="33">
        <v>23</v>
      </c>
      <c r="E57" s="47"/>
      <c r="F57" s="48"/>
      <c r="G57" s="34" t="str">
        <f t="shared" si="0"/>
        <v/>
      </c>
      <c r="H57" s="34"/>
      <c r="L57" s="35"/>
      <c r="M57" s="36"/>
    </row>
    <row r="58" spans="2:14" x14ac:dyDescent="0.25">
      <c r="B58" s="37" t="s">
        <v>22</v>
      </c>
      <c r="C58" s="32" t="str">
        <f>VLOOKUP(C57,'Übersicht Rennen'!$B$3:$C$9,2,FALSE)</f>
        <v>3.000 m</v>
      </c>
      <c r="D58" s="33">
        <v>24</v>
      </c>
      <c r="E58" s="47"/>
      <c r="F58" s="48"/>
      <c r="G58" s="34" t="str">
        <f t="shared" si="0"/>
        <v/>
      </c>
      <c r="H58" s="48">
        <v>0</v>
      </c>
      <c r="J58" s="6">
        <f t="shared" ref="J58" si="19">SUM(G55:G58)</f>
        <v>0</v>
      </c>
      <c r="K58" s="6">
        <f t="shared" ref="K58" si="20">J58/4</f>
        <v>0</v>
      </c>
      <c r="L58" s="35">
        <f>(J58-120)/10</f>
        <v>-12</v>
      </c>
      <c r="M58" s="36">
        <f>L58*0.7%+H58*2.5%</f>
        <v>-8.3999999999999991E-2</v>
      </c>
    </row>
    <row r="59" spans="2:14" x14ac:dyDescent="0.25">
      <c r="B59" s="38"/>
      <c r="C59" s="39"/>
      <c r="D59" s="40" t="s">
        <v>5</v>
      </c>
      <c r="E59" s="49"/>
      <c r="F59" s="41"/>
      <c r="G59" s="41" t="str">
        <f t="shared" si="0"/>
        <v/>
      </c>
      <c r="H59" s="41"/>
      <c r="I59" s="42"/>
      <c r="J59" s="42"/>
      <c r="K59" s="42"/>
      <c r="L59" s="43"/>
      <c r="M59" s="44"/>
    </row>
    <row r="60" spans="2:14" x14ac:dyDescent="0.25">
      <c r="B60" s="23">
        <f t="shared" ref="B60" si="21">B55+1</f>
        <v>8</v>
      </c>
      <c r="C60" s="24" t="str">
        <f t="shared" ref="C60" si="22">$D$18&amp;"-"&amp;B60</f>
        <v>-8</v>
      </c>
      <c r="D60" s="25">
        <v>25</v>
      </c>
      <c r="E60" s="45"/>
      <c r="F60" s="46"/>
      <c r="G60" s="26" t="str">
        <f t="shared" si="0"/>
        <v/>
      </c>
      <c r="H60" s="26"/>
      <c r="I60" s="27"/>
      <c r="J60" s="27"/>
      <c r="K60" s="27"/>
      <c r="L60" s="28"/>
      <c r="M60" s="29"/>
    </row>
    <row r="61" spans="2:14" x14ac:dyDescent="0.25">
      <c r="B61" s="31"/>
      <c r="C61" s="32"/>
      <c r="D61" s="33">
        <v>26</v>
      </c>
      <c r="E61" s="47"/>
      <c r="F61" s="48"/>
      <c r="G61" s="34" t="str">
        <f t="shared" si="0"/>
        <v/>
      </c>
      <c r="H61" s="34"/>
      <c r="L61" s="35"/>
      <c r="M61" s="36"/>
    </row>
    <row r="62" spans="2:14" x14ac:dyDescent="0.25">
      <c r="B62" s="37" t="s">
        <v>21</v>
      </c>
      <c r="C62" s="47" t="s">
        <v>27</v>
      </c>
      <c r="D62" s="33">
        <v>27</v>
      </c>
      <c r="E62" s="47"/>
      <c r="F62" s="48"/>
      <c r="G62" s="34" t="str">
        <f t="shared" si="0"/>
        <v/>
      </c>
      <c r="H62" s="34"/>
      <c r="L62" s="35"/>
      <c r="M62" s="36"/>
    </row>
    <row r="63" spans="2:14" x14ac:dyDescent="0.25">
      <c r="B63" s="37" t="s">
        <v>22</v>
      </c>
      <c r="C63" s="32" t="str">
        <f>VLOOKUP(C62,'Übersicht Rennen'!$B$3:$C$9,2,FALSE)</f>
        <v>3.000 m</v>
      </c>
      <c r="D63" s="33">
        <v>28</v>
      </c>
      <c r="E63" s="47"/>
      <c r="F63" s="48"/>
      <c r="G63" s="34" t="str">
        <f t="shared" si="0"/>
        <v/>
      </c>
      <c r="H63" s="48">
        <v>0</v>
      </c>
      <c r="J63" s="6">
        <f t="shared" ref="J63" si="23">SUM(G60:G63)</f>
        <v>0</v>
      </c>
      <c r="K63" s="6">
        <f t="shared" ref="K63" si="24">J63/4</f>
        <v>0</v>
      </c>
      <c r="L63" s="35">
        <f>(J63-120)/10</f>
        <v>-12</v>
      </c>
      <c r="M63" s="36">
        <f>L63*0.7%+H63*2.5%</f>
        <v>-8.3999999999999991E-2</v>
      </c>
    </row>
    <row r="64" spans="2:14" x14ac:dyDescent="0.25">
      <c r="B64" s="38"/>
      <c r="C64" s="39"/>
      <c r="D64" s="40" t="s">
        <v>5</v>
      </c>
      <c r="E64" s="49"/>
      <c r="F64" s="41"/>
      <c r="G64" s="41" t="str">
        <f t="shared" si="0"/>
        <v/>
      </c>
      <c r="H64" s="41"/>
      <c r="I64" s="42"/>
      <c r="J64" s="42"/>
      <c r="K64" s="42"/>
      <c r="L64" s="43"/>
      <c r="M64" s="44"/>
    </row>
    <row r="65" spans="2:13" x14ac:dyDescent="0.25">
      <c r="B65" s="23">
        <f t="shared" ref="B65" si="25">B60+1</f>
        <v>9</v>
      </c>
      <c r="C65" s="24" t="str">
        <f t="shared" ref="C65" si="26">$D$18&amp;"-"&amp;B65</f>
        <v>-9</v>
      </c>
      <c r="D65" s="25">
        <v>29</v>
      </c>
      <c r="E65" s="45"/>
      <c r="F65" s="46"/>
      <c r="G65" s="26" t="str">
        <f t="shared" si="0"/>
        <v/>
      </c>
      <c r="H65" s="26"/>
      <c r="I65" s="27"/>
      <c r="J65" s="27"/>
      <c r="K65" s="27"/>
      <c r="L65" s="28"/>
      <c r="M65" s="29"/>
    </row>
    <row r="66" spans="2:13" x14ac:dyDescent="0.25">
      <c r="B66" s="31"/>
      <c r="C66" s="32"/>
      <c r="D66" s="33">
        <v>30</v>
      </c>
      <c r="E66" s="47"/>
      <c r="F66" s="48"/>
      <c r="G66" s="34" t="str">
        <f t="shared" si="0"/>
        <v/>
      </c>
      <c r="H66" s="34"/>
      <c r="L66" s="35"/>
      <c r="M66" s="36"/>
    </row>
    <row r="67" spans="2:13" x14ac:dyDescent="0.25">
      <c r="B67" s="37" t="s">
        <v>21</v>
      </c>
      <c r="C67" s="47" t="s">
        <v>27</v>
      </c>
      <c r="D67" s="33">
        <v>31</v>
      </c>
      <c r="E67" s="47"/>
      <c r="F67" s="48"/>
      <c r="G67" s="34" t="str">
        <f t="shared" si="0"/>
        <v/>
      </c>
      <c r="H67" s="34"/>
      <c r="L67" s="35"/>
      <c r="M67" s="36"/>
    </row>
    <row r="68" spans="2:13" x14ac:dyDescent="0.25">
      <c r="B68" s="37" t="s">
        <v>22</v>
      </c>
      <c r="C68" s="32" t="str">
        <f>VLOOKUP(C67,'Übersicht Rennen'!$B$3:$C$9,2,FALSE)</f>
        <v>3.000 m</v>
      </c>
      <c r="D68" s="33">
        <v>32</v>
      </c>
      <c r="E68" s="47"/>
      <c r="F68" s="48"/>
      <c r="G68" s="34" t="str">
        <f t="shared" si="0"/>
        <v/>
      </c>
      <c r="H68" s="48">
        <v>0</v>
      </c>
      <c r="J68" s="6">
        <f t="shared" ref="J68" si="27">SUM(G65:G68)</f>
        <v>0</v>
      </c>
      <c r="K68" s="6">
        <f t="shared" ref="K68" si="28">J68/4</f>
        <v>0</v>
      </c>
      <c r="L68" s="35">
        <f>(J68-120)/10</f>
        <v>-12</v>
      </c>
      <c r="M68" s="36">
        <f>L68*0.7%+H68*2.5%</f>
        <v>-8.3999999999999991E-2</v>
      </c>
    </row>
    <row r="69" spans="2:13" x14ac:dyDescent="0.25">
      <c r="B69" s="38"/>
      <c r="C69" s="39"/>
      <c r="D69" s="40" t="s">
        <v>5</v>
      </c>
      <c r="E69" s="49"/>
      <c r="F69" s="41"/>
      <c r="G69" s="41" t="str">
        <f t="shared" si="0"/>
        <v/>
      </c>
      <c r="H69" s="41"/>
      <c r="I69" s="42"/>
      <c r="J69" s="42"/>
      <c r="K69" s="42"/>
      <c r="L69" s="43"/>
      <c r="M69" s="44"/>
    </row>
    <row r="70" spans="2:13" x14ac:dyDescent="0.25">
      <c r="B70" s="23">
        <f t="shared" ref="B70" si="29">B65+1</f>
        <v>10</v>
      </c>
      <c r="C70" s="24" t="str">
        <f t="shared" ref="C70" si="30">$D$18&amp;"-"&amp;B70</f>
        <v>-10</v>
      </c>
      <c r="D70" s="25">
        <v>33</v>
      </c>
      <c r="E70" s="45"/>
      <c r="F70" s="46"/>
      <c r="G70" s="26" t="str">
        <f t="shared" si="0"/>
        <v/>
      </c>
      <c r="H70" s="26"/>
      <c r="I70" s="27"/>
      <c r="J70" s="27"/>
      <c r="K70" s="27"/>
      <c r="L70" s="28"/>
      <c r="M70" s="29"/>
    </row>
    <row r="71" spans="2:13" x14ac:dyDescent="0.25">
      <c r="B71" s="31"/>
      <c r="C71" s="32"/>
      <c r="D71" s="33">
        <v>34</v>
      </c>
      <c r="E71" s="47"/>
      <c r="F71" s="48"/>
      <c r="G71" s="34" t="str">
        <f t="shared" si="0"/>
        <v/>
      </c>
      <c r="H71" s="34"/>
      <c r="L71" s="35"/>
      <c r="M71" s="36"/>
    </row>
    <row r="72" spans="2:13" x14ac:dyDescent="0.25">
      <c r="B72" s="37" t="s">
        <v>21</v>
      </c>
      <c r="C72" s="47" t="s">
        <v>27</v>
      </c>
      <c r="D72" s="33">
        <v>35</v>
      </c>
      <c r="E72" s="47"/>
      <c r="F72" s="48"/>
      <c r="G72" s="34" t="str">
        <f t="shared" si="0"/>
        <v/>
      </c>
      <c r="H72" s="34"/>
      <c r="L72" s="35"/>
      <c r="M72" s="36"/>
    </row>
    <row r="73" spans="2:13" x14ac:dyDescent="0.25">
      <c r="B73" s="37" t="s">
        <v>22</v>
      </c>
      <c r="C73" s="32" t="str">
        <f>VLOOKUP(C72,'Übersicht Rennen'!$B$3:$C$9,2,FALSE)</f>
        <v>3.000 m</v>
      </c>
      <c r="D73" s="33">
        <v>36</v>
      </c>
      <c r="E73" s="47"/>
      <c r="F73" s="48"/>
      <c r="G73" s="34" t="str">
        <f t="shared" si="0"/>
        <v/>
      </c>
      <c r="H73" s="48">
        <v>0</v>
      </c>
      <c r="J73" s="6">
        <f t="shared" ref="J73" si="31">SUM(G70:G73)</f>
        <v>0</v>
      </c>
      <c r="K73" s="6">
        <f t="shared" ref="K73" si="32">J73/4</f>
        <v>0</v>
      </c>
      <c r="L73" s="35">
        <f>(J73-120)/10</f>
        <v>-12</v>
      </c>
      <c r="M73" s="36">
        <f>L73*0.7%+H73*2.5%</f>
        <v>-8.3999999999999991E-2</v>
      </c>
    </row>
    <row r="74" spans="2:13" x14ac:dyDescent="0.25">
      <c r="B74" s="38"/>
      <c r="C74" s="39"/>
      <c r="D74" s="40" t="s">
        <v>5</v>
      </c>
      <c r="E74" s="49"/>
      <c r="F74" s="41"/>
      <c r="G74" s="41" t="str">
        <f t="shared" si="0"/>
        <v/>
      </c>
      <c r="H74" s="41"/>
      <c r="I74" s="42"/>
      <c r="J74" s="42"/>
      <c r="K74" s="42"/>
      <c r="L74" s="43"/>
      <c r="M74" s="44"/>
    </row>
    <row r="75" spans="2:13" x14ac:dyDescent="0.25">
      <c r="B75" s="23">
        <f t="shared" ref="B75" si="33">B70+1</f>
        <v>11</v>
      </c>
      <c r="C75" s="24" t="str">
        <f t="shared" ref="C75" si="34">$D$18&amp;"-"&amp;B75</f>
        <v>-11</v>
      </c>
      <c r="D75" s="25">
        <v>37</v>
      </c>
      <c r="E75" s="45"/>
      <c r="F75" s="46"/>
      <c r="G75" s="26" t="str">
        <f t="shared" si="0"/>
        <v/>
      </c>
      <c r="H75" s="26"/>
      <c r="I75" s="27"/>
      <c r="J75" s="27"/>
      <c r="K75" s="27"/>
      <c r="L75" s="28"/>
      <c r="M75" s="29"/>
    </row>
    <row r="76" spans="2:13" x14ac:dyDescent="0.25">
      <c r="B76" s="31"/>
      <c r="C76" s="32"/>
      <c r="D76" s="33">
        <v>38</v>
      </c>
      <c r="E76" s="47"/>
      <c r="F76" s="48"/>
      <c r="G76" s="34" t="str">
        <f t="shared" si="0"/>
        <v/>
      </c>
      <c r="H76" s="34"/>
      <c r="L76" s="35"/>
      <c r="M76" s="36"/>
    </row>
    <row r="77" spans="2:13" x14ac:dyDescent="0.25">
      <c r="B77" s="37" t="s">
        <v>21</v>
      </c>
      <c r="C77" s="47" t="s">
        <v>27</v>
      </c>
      <c r="D77" s="33">
        <v>39</v>
      </c>
      <c r="E77" s="47"/>
      <c r="F77" s="48"/>
      <c r="G77" s="34" t="str">
        <f t="shared" si="0"/>
        <v/>
      </c>
      <c r="H77" s="34"/>
      <c r="L77" s="35"/>
      <c r="M77" s="36"/>
    </row>
    <row r="78" spans="2:13" x14ac:dyDescent="0.25">
      <c r="B78" s="37" t="s">
        <v>22</v>
      </c>
      <c r="C78" s="32" t="str">
        <f>VLOOKUP(C77,'Übersicht Rennen'!$B$3:$C$9,2,FALSE)</f>
        <v>3.000 m</v>
      </c>
      <c r="D78" s="33">
        <v>40</v>
      </c>
      <c r="E78" s="47"/>
      <c r="F78" s="48"/>
      <c r="G78" s="34" t="str">
        <f t="shared" si="0"/>
        <v/>
      </c>
      <c r="H78" s="48">
        <v>0</v>
      </c>
      <c r="J78" s="6">
        <f t="shared" ref="J78" si="35">SUM(G75:G78)</f>
        <v>0</v>
      </c>
      <c r="K78" s="6">
        <f t="shared" ref="K78" si="36">J78/4</f>
        <v>0</v>
      </c>
      <c r="L78" s="35">
        <f>(J78-120)/10</f>
        <v>-12</v>
      </c>
      <c r="M78" s="36">
        <f>L78*0.7%+H78*2.5%</f>
        <v>-8.3999999999999991E-2</v>
      </c>
    </row>
    <row r="79" spans="2:13" x14ac:dyDescent="0.25">
      <c r="B79" s="38"/>
      <c r="C79" s="39"/>
      <c r="D79" s="40" t="s">
        <v>5</v>
      </c>
      <c r="E79" s="49"/>
      <c r="F79" s="41"/>
      <c r="G79" s="41" t="str">
        <f t="shared" si="0"/>
        <v/>
      </c>
      <c r="H79" s="41"/>
      <c r="I79" s="42"/>
      <c r="J79" s="42"/>
      <c r="K79" s="42"/>
      <c r="L79" s="43"/>
      <c r="M79" s="44"/>
    </row>
    <row r="80" spans="2:13" x14ac:dyDescent="0.25">
      <c r="B80" s="23">
        <f t="shared" ref="B80" si="37">B75+1</f>
        <v>12</v>
      </c>
      <c r="C80" s="24" t="str">
        <f t="shared" ref="C80" si="38">$D$18&amp;"-"&amp;B80</f>
        <v>-12</v>
      </c>
      <c r="D80" s="25">
        <v>41</v>
      </c>
      <c r="E80" s="45"/>
      <c r="F80" s="46"/>
      <c r="G80" s="26" t="str">
        <f t="shared" si="0"/>
        <v/>
      </c>
      <c r="H80" s="26"/>
      <c r="I80" s="27"/>
      <c r="J80" s="27"/>
      <c r="K80" s="27"/>
      <c r="L80" s="28"/>
      <c r="M80" s="29"/>
    </row>
    <row r="81" spans="2:13" x14ac:dyDescent="0.25">
      <c r="B81" s="31"/>
      <c r="C81" s="32"/>
      <c r="D81" s="33">
        <v>42</v>
      </c>
      <c r="E81" s="47"/>
      <c r="F81" s="48"/>
      <c r="G81" s="34" t="str">
        <f t="shared" si="0"/>
        <v/>
      </c>
      <c r="H81" s="34"/>
      <c r="L81" s="35"/>
      <c r="M81" s="36"/>
    </row>
    <row r="82" spans="2:13" x14ac:dyDescent="0.25">
      <c r="B82" s="37" t="s">
        <v>21</v>
      </c>
      <c r="C82" s="47" t="s">
        <v>27</v>
      </c>
      <c r="D82" s="33">
        <v>43</v>
      </c>
      <c r="E82" s="47"/>
      <c r="F82" s="48"/>
      <c r="G82" s="34" t="str">
        <f t="shared" si="0"/>
        <v/>
      </c>
      <c r="H82" s="34"/>
      <c r="L82" s="35"/>
      <c r="M82" s="36"/>
    </row>
    <row r="83" spans="2:13" x14ac:dyDescent="0.25">
      <c r="B83" s="37" t="s">
        <v>22</v>
      </c>
      <c r="C83" s="32" t="str">
        <f>VLOOKUP(C82,'Übersicht Rennen'!$B$3:$C$9,2,FALSE)</f>
        <v>3.000 m</v>
      </c>
      <c r="D83" s="33">
        <v>44</v>
      </c>
      <c r="E83" s="47"/>
      <c r="F83" s="48"/>
      <c r="G83" s="34" t="str">
        <f t="shared" si="0"/>
        <v/>
      </c>
      <c r="H83" s="48">
        <v>0</v>
      </c>
      <c r="J83" s="6">
        <f t="shared" ref="J83" si="39">SUM(G80:G83)</f>
        <v>0</v>
      </c>
      <c r="K83" s="6">
        <f t="shared" ref="K83" si="40">J83/4</f>
        <v>0</v>
      </c>
      <c r="L83" s="35">
        <f>(J83-120)/10</f>
        <v>-12</v>
      </c>
      <c r="M83" s="36">
        <f>L83*0.7%+H83*2.5%</f>
        <v>-8.3999999999999991E-2</v>
      </c>
    </row>
    <row r="84" spans="2:13" x14ac:dyDescent="0.25">
      <c r="B84" s="38"/>
      <c r="C84" s="39"/>
      <c r="D84" s="40" t="s">
        <v>5</v>
      </c>
      <c r="E84" s="49"/>
      <c r="F84" s="41"/>
      <c r="G84" s="41" t="str">
        <f t="shared" si="0"/>
        <v/>
      </c>
      <c r="H84" s="41"/>
      <c r="I84" s="42"/>
      <c r="J84" s="42"/>
      <c r="K84" s="42"/>
      <c r="L84" s="43"/>
      <c r="M84" s="44"/>
    </row>
    <row r="85" spans="2:13" x14ac:dyDescent="0.25">
      <c r="B85" s="23">
        <f t="shared" ref="B85" si="41">B80+1</f>
        <v>13</v>
      </c>
      <c r="C85" s="24" t="str">
        <f t="shared" ref="C85" si="42">$D$18&amp;"-"&amp;B85</f>
        <v>-13</v>
      </c>
      <c r="D85" s="25">
        <v>45</v>
      </c>
      <c r="E85" s="45"/>
      <c r="F85" s="46"/>
      <c r="G85" s="26" t="str">
        <f t="shared" si="0"/>
        <v/>
      </c>
      <c r="H85" s="26"/>
      <c r="I85" s="27"/>
      <c r="J85" s="27"/>
      <c r="K85" s="27"/>
      <c r="L85" s="28"/>
      <c r="M85" s="29"/>
    </row>
    <row r="86" spans="2:13" x14ac:dyDescent="0.25">
      <c r="B86" s="31"/>
      <c r="C86" s="32"/>
      <c r="D86" s="33">
        <v>46</v>
      </c>
      <c r="E86" s="47"/>
      <c r="F86" s="48"/>
      <c r="G86" s="34" t="str">
        <f t="shared" si="0"/>
        <v/>
      </c>
      <c r="H86" s="34"/>
      <c r="L86" s="35"/>
      <c r="M86" s="36"/>
    </row>
    <row r="87" spans="2:13" x14ac:dyDescent="0.25">
      <c r="B87" s="37" t="s">
        <v>21</v>
      </c>
      <c r="C87" s="47" t="s">
        <v>27</v>
      </c>
      <c r="D87" s="33">
        <v>47</v>
      </c>
      <c r="E87" s="47"/>
      <c r="F87" s="48"/>
      <c r="G87" s="34" t="str">
        <f t="shared" si="0"/>
        <v/>
      </c>
      <c r="H87" s="34"/>
      <c r="L87" s="35"/>
      <c r="M87" s="36"/>
    </row>
    <row r="88" spans="2:13" x14ac:dyDescent="0.25">
      <c r="B88" s="37" t="s">
        <v>22</v>
      </c>
      <c r="C88" s="32" t="str">
        <f>VLOOKUP(C87,'Übersicht Rennen'!$B$3:$C$9,2,FALSE)</f>
        <v>3.000 m</v>
      </c>
      <c r="D88" s="33">
        <v>48</v>
      </c>
      <c r="E88" s="47"/>
      <c r="F88" s="48"/>
      <c r="G88" s="34" t="str">
        <f t="shared" si="0"/>
        <v/>
      </c>
      <c r="H88" s="48">
        <v>0</v>
      </c>
      <c r="J88" s="6">
        <f t="shared" ref="J88" si="43">SUM(G85:G88)</f>
        <v>0</v>
      </c>
      <c r="K88" s="6">
        <f t="shared" ref="K88" si="44">J88/4</f>
        <v>0</v>
      </c>
      <c r="L88" s="35">
        <f>(J88-120)/10</f>
        <v>-12</v>
      </c>
      <c r="M88" s="36">
        <f>L88*0.7%+H88*2.5%</f>
        <v>-8.3999999999999991E-2</v>
      </c>
    </row>
    <row r="89" spans="2:13" x14ac:dyDescent="0.25">
      <c r="B89" s="38"/>
      <c r="C89" s="39"/>
      <c r="D89" s="40" t="s">
        <v>5</v>
      </c>
      <c r="E89" s="49"/>
      <c r="F89" s="41"/>
      <c r="G89" s="41" t="str">
        <f t="shared" si="0"/>
        <v/>
      </c>
      <c r="H89" s="41"/>
      <c r="I89" s="42"/>
      <c r="J89" s="42"/>
      <c r="K89" s="42"/>
      <c r="L89" s="43"/>
      <c r="M89" s="44"/>
    </row>
    <row r="90" spans="2:13" x14ac:dyDescent="0.25">
      <c r="B90" s="23">
        <f t="shared" ref="B90" si="45">B85+1</f>
        <v>14</v>
      </c>
      <c r="C90" s="24" t="str">
        <f t="shared" ref="C90" si="46">$D$18&amp;"-"&amp;B90</f>
        <v>-14</v>
      </c>
      <c r="D90" s="25">
        <v>49</v>
      </c>
      <c r="E90" s="45"/>
      <c r="F90" s="46"/>
      <c r="G90" s="26" t="str">
        <f t="shared" ref="G90:G124" si="47">IF($G$24-F90&gt;120,"",$G$24-F90)</f>
        <v/>
      </c>
      <c r="H90" s="26"/>
      <c r="I90" s="27"/>
      <c r="J90" s="27"/>
      <c r="K90" s="27"/>
      <c r="L90" s="28"/>
      <c r="M90" s="29"/>
    </row>
    <row r="91" spans="2:13" x14ac:dyDescent="0.25">
      <c r="B91" s="31"/>
      <c r="C91" s="32"/>
      <c r="D91" s="33">
        <v>50</v>
      </c>
      <c r="E91" s="47"/>
      <c r="F91" s="48"/>
      <c r="G91" s="34" t="str">
        <f t="shared" si="47"/>
        <v/>
      </c>
      <c r="H91" s="34"/>
      <c r="L91" s="35"/>
      <c r="M91" s="36"/>
    </row>
    <row r="92" spans="2:13" x14ac:dyDescent="0.25">
      <c r="B92" s="37" t="s">
        <v>21</v>
      </c>
      <c r="C92" s="47" t="s">
        <v>27</v>
      </c>
      <c r="D92" s="33">
        <v>51</v>
      </c>
      <c r="E92" s="47"/>
      <c r="F92" s="48"/>
      <c r="G92" s="34" t="str">
        <f t="shared" si="47"/>
        <v/>
      </c>
      <c r="H92" s="34"/>
      <c r="L92" s="35"/>
      <c r="M92" s="36"/>
    </row>
    <row r="93" spans="2:13" x14ac:dyDescent="0.25">
      <c r="B93" s="37" t="s">
        <v>22</v>
      </c>
      <c r="C93" s="32" t="str">
        <f>VLOOKUP(C92,'Übersicht Rennen'!$B$3:$C$9,2,FALSE)</f>
        <v>3.000 m</v>
      </c>
      <c r="D93" s="33">
        <v>52</v>
      </c>
      <c r="E93" s="47"/>
      <c r="F93" s="48"/>
      <c r="G93" s="34" t="str">
        <f t="shared" si="47"/>
        <v/>
      </c>
      <c r="H93" s="48">
        <v>0</v>
      </c>
      <c r="J93" s="6">
        <f t="shared" ref="J93" si="48">SUM(G90:G93)</f>
        <v>0</v>
      </c>
      <c r="K93" s="6">
        <f t="shared" ref="K93" si="49">J93/4</f>
        <v>0</v>
      </c>
      <c r="L93" s="35">
        <f>(J93-120)/10</f>
        <v>-12</v>
      </c>
      <c r="M93" s="36">
        <f>L93*0.7%+H93*2.5%</f>
        <v>-8.3999999999999991E-2</v>
      </c>
    </row>
    <row r="94" spans="2:13" x14ac:dyDescent="0.25">
      <c r="B94" s="38"/>
      <c r="C94" s="39"/>
      <c r="D94" s="40" t="s">
        <v>5</v>
      </c>
      <c r="E94" s="49"/>
      <c r="F94" s="41"/>
      <c r="G94" s="41" t="str">
        <f t="shared" si="47"/>
        <v/>
      </c>
      <c r="H94" s="41"/>
      <c r="I94" s="42"/>
      <c r="J94" s="42"/>
      <c r="K94" s="42"/>
      <c r="L94" s="43"/>
      <c r="M94" s="44"/>
    </row>
    <row r="95" spans="2:13" x14ac:dyDescent="0.25">
      <c r="B95" s="23">
        <f t="shared" ref="B95" si="50">B90+1</f>
        <v>15</v>
      </c>
      <c r="C95" s="24" t="str">
        <f t="shared" ref="C95" si="51">$D$18&amp;"-"&amp;B95</f>
        <v>-15</v>
      </c>
      <c r="D95" s="25">
        <v>53</v>
      </c>
      <c r="E95" s="45"/>
      <c r="F95" s="46"/>
      <c r="G95" s="26" t="str">
        <f t="shared" si="47"/>
        <v/>
      </c>
      <c r="H95" s="26"/>
      <c r="I95" s="27"/>
      <c r="J95" s="27"/>
      <c r="K95" s="27"/>
      <c r="L95" s="28"/>
      <c r="M95" s="29"/>
    </row>
    <row r="96" spans="2:13" x14ac:dyDescent="0.25">
      <c r="B96" s="31"/>
      <c r="C96" s="32"/>
      <c r="D96" s="33">
        <v>54</v>
      </c>
      <c r="E96" s="47"/>
      <c r="F96" s="48"/>
      <c r="G96" s="34" t="str">
        <f t="shared" si="47"/>
        <v/>
      </c>
      <c r="H96" s="34"/>
      <c r="L96" s="35"/>
      <c r="M96" s="36"/>
    </row>
    <row r="97" spans="2:13" x14ac:dyDescent="0.25">
      <c r="B97" s="37" t="s">
        <v>21</v>
      </c>
      <c r="C97" s="47" t="s">
        <v>27</v>
      </c>
      <c r="D97" s="33">
        <v>55</v>
      </c>
      <c r="E97" s="47"/>
      <c r="F97" s="48"/>
      <c r="G97" s="34" t="str">
        <f t="shared" si="47"/>
        <v/>
      </c>
      <c r="H97" s="34"/>
      <c r="L97" s="35"/>
      <c r="M97" s="36"/>
    </row>
    <row r="98" spans="2:13" x14ac:dyDescent="0.25">
      <c r="B98" s="37" t="s">
        <v>22</v>
      </c>
      <c r="C98" s="32" t="str">
        <f>VLOOKUP(C97,'Übersicht Rennen'!$B$3:$C$9,2,FALSE)</f>
        <v>3.000 m</v>
      </c>
      <c r="D98" s="33">
        <v>56</v>
      </c>
      <c r="E98" s="47"/>
      <c r="F98" s="48"/>
      <c r="G98" s="34" t="str">
        <f t="shared" si="47"/>
        <v/>
      </c>
      <c r="H98" s="48">
        <v>0</v>
      </c>
      <c r="J98" s="6">
        <f t="shared" ref="J98" si="52">SUM(G95:G98)</f>
        <v>0</v>
      </c>
      <c r="K98" s="6">
        <f t="shared" ref="K98" si="53">J98/4</f>
        <v>0</v>
      </c>
      <c r="L98" s="35">
        <f>(J98-120)/10</f>
        <v>-12</v>
      </c>
      <c r="M98" s="36">
        <f>L98*0.7%+H98*2.5%</f>
        <v>-8.3999999999999991E-2</v>
      </c>
    </row>
    <row r="99" spans="2:13" x14ac:dyDescent="0.25">
      <c r="B99" s="38"/>
      <c r="C99" s="39"/>
      <c r="D99" s="40" t="s">
        <v>5</v>
      </c>
      <c r="E99" s="49"/>
      <c r="F99" s="41"/>
      <c r="G99" s="41" t="str">
        <f t="shared" si="47"/>
        <v/>
      </c>
      <c r="H99" s="41"/>
      <c r="I99" s="42"/>
      <c r="J99" s="42"/>
      <c r="K99" s="42"/>
      <c r="L99" s="43"/>
      <c r="M99" s="44"/>
    </row>
    <row r="100" spans="2:13" x14ac:dyDescent="0.25">
      <c r="B100" s="23">
        <f t="shared" ref="B100" si="54">B95+1</f>
        <v>16</v>
      </c>
      <c r="C100" s="24" t="str">
        <f t="shared" ref="C100" si="55">$D$18&amp;"-"&amp;B100</f>
        <v>-16</v>
      </c>
      <c r="D100" s="25">
        <v>57</v>
      </c>
      <c r="E100" s="45"/>
      <c r="F100" s="46"/>
      <c r="G100" s="26" t="str">
        <f t="shared" si="47"/>
        <v/>
      </c>
      <c r="H100" s="26"/>
      <c r="I100" s="27"/>
      <c r="J100" s="27"/>
      <c r="K100" s="27"/>
      <c r="L100" s="28"/>
      <c r="M100" s="29"/>
    </row>
    <row r="101" spans="2:13" x14ac:dyDescent="0.25">
      <c r="B101" s="31"/>
      <c r="C101" s="32"/>
      <c r="D101" s="33">
        <v>58</v>
      </c>
      <c r="E101" s="47"/>
      <c r="F101" s="48"/>
      <c r="G101" s="34" t="str">
        <f t="shared" si="47"/>
        <v/>
      </c>
      <c r="H101" s="34"/>
      <c r="L101" s="35"/>
      <c r="M101" s="36"/>
    </row>
    <row r="102" spans="2:13" x14ac:dyDescent="0.25">
      <c r="B102" s="37" t="s">
        <v>21</v>
      </c>
      <c r="C102" s="47" t="s">
        <v>27</v>
      </c>
      <c r="D102" s="33">
        <v>59</v>
      </c>
      <c r="E102" s="47"/>
      <c r="F102" s="48"/>
      <c r="G102" s="34" t="str">
        <f t="shared" si="47"/>
        <v/>
      </c>
      <c r="H102" s="34"/>
      <c r="L102" s="35"/>
      <c r="M102" s="36"/>
    </row>
    <row r="103" spans="2:13" x14ac:dyDescent="0.25">
      <c r="B103" s="37" t="s">
        <v>22</v>
      </c>
      <c r="C103" s="32" t="str">
        <f>VLOOKUP(C102,'Übersicht Rennen'!$B$3:$C$9,2,FALSE)</f>
        <v>3.000 m</v>
      </c>
      <c r="D103" s="33">
        <v>60</v>
      </c>
      <c r="E103" s="47"/>
      <c r="F103" s="48"/>
      <c r="G103" s="34" t="str">
        <f t="shared" si="47"/>
        <v/>
      </c>
      <c r="H103" s="48">
        <v>0</v>
      </c>
      <c r="J103" s="6">
        <f t="shared" ref="J103" si="56">SUM(G100:G103)</f>
        <v>0</v>
      </c>
      <c r="K103" s="6">
        <f t="shared" ref="K103" si="57">J103/4</f>
        <v>0</v>
      </c>
      <c r="L103" s="35">
        <f>(J103-120)/10</f>
        <v>-12</v>
      </c>
      <c r="M103" s="36">
        <f>L103*0.7%+H103*2.5%</f>
        <v>-8.3999999999999991E-2</v>
      </c>
    </row>
    <row r="104" spans="2:13" x14ac:dyDescent="0.25">
      <c r="B104" s="38"/>
      <c r="C104" s="39"/>
      <c r="D104" s="40" t="s">
        <v>5</v>
      </c>
      <c r="E104" s="49"/>
      <c r="F104" s="41"/>
      <c r="G104" s="41" t="str">
        <f t="shared" si="47"/>
        <v/>
      </c>
      <c r="H104" s="41"/>
      <c r="I104" s="42"/>
      <c r="J104" s="42"/>
      <c r="K104" s="42"/>
      <c r="L104" s="43"/>
      <c r="M104" s="44"/>
    </row>
    <row r="105" spans="2:13" x14ac:dyDescent="0.25">
      <c r="B105" s="23">
        <f t="shared" ref="B105" si="58">B100+1</f>
        <v>17</v>
      </c>
      <c r="C105" s="24" t="str">
        <f t="shared" ref="C105" si="59">$D$18&amp;"-"&amp;B105</f>
        <v>-17</v>
      </c>
      <c r="D105" s="25">
        <v>61</v>
      </c>
      <c r="E105" s="45"/>
      <c r="F105" s="46"/>
      <c r="G105" s="26" t="str">
        <f t="shared" si="47"/>
        <v/>
      </c>
      <c r="H105" s="26"/>
      <c r="I105" s="27"/>
      <c r="J105" s="27"/>
      <c r="K105" s="27"/>
      <c r="L105" s="28"/>
      <c r="M105" s="29"/>
    </row>
    <row r="106" spans="2:13" x14ac:dyDescent="0.25">
      <c r="B106" s="31"/>
      <c r="C106" s="32"/>
      <c r="D106" s="33">
        <v>62</v>
      </c>
      <c r="E106" s="47"/>
      <c r="F106" s="48"/>
      <c r="G106" s="34" t="str">
        <f t="shared" si="47"/>
        <v/>
      </c>
      <c r="H106" s="34"/>
      <c r="L106" s="35"/>
      <c r="M106" s="36"/>
    </row>
    <row r="107" spans="2:13" x14ac:dyDescent="0.25">
      <c r="B107" s="37" t="s">
        <v>21</v>
      </c>
      <c r="C107" s="47" t="s">
        <v>27</v>
      </c>
      <c r="D107" s="33">
        <v>63</v>
      </c>
      <c r="E107" s="47"/>
      <c r="F107" s="48"/>
      <c r="G107" s="34" t="str">
        <f t="shared" si="47"/>
        <v/>
      </c>
      <c r="H107" s="34"/>
      <c r="L107" s="35"/>
      <c r="M107" s="36"/>
    </row>
    <row r="108" spans="2:13" x14ac:dyDescent="0.25">
      <c r="B108" s="37" t="s">
        <v>22</v>
      </c>
      <c r="C108" s="32" t="str">
        <f>VLOOKUP(C107,'Übersicht Rennen'!$B$3:$C$9,2,FALSE)</f>
        <v>3.000 m</v>
      </c>
      <c r="D108" s="33">
        <v>64</v>
      </c>
      <c r="E108" s="47"/>
      <c r="F108" s="48"/>
      <c r="G108" s="34" t="str">
        <f t="shared" si="47"/>
        <v/>
      </c>
      <c r="H108" s="48">
        <v>0</v>
      </c>
      <c r="J108" s="6">
        <f t="shared" ref="J108" si="60">SUM(G105:G108)</f>
        <v>0</v>
      </c>
      <c r="K108" s="6">
        <f t="shared" ref="K108" si="61">J108/4</f>
        <v>0</v>
      </c>
      <c r="L108" s="35">
        <f>(J108-120)/10</f>
        <v>-12</v>
      </c>
      <c r="M108" s="36">
        <f>L108*0.7%+H108*2.5%</f>
        <v>-8.3999999999999991E-2</v>
      </c>
    </row>
    <row r="109" spans="2:13" x14ac:dyDescent="0.25">
      <c r="B109" s="38"/>
      <c r="C109" s="39"/>
      <c r="D109" s="40" t="s">
        <v>5</v>
      </c>
      <c r="E109" s="49"/>
      <c r="F109" s="41"/>
      <c r="G109" s="41" t="str">
        <f t="shared" si="47"/>
        <v/>
      </c>
      <c r="H109" s="41"/>
      <c r="I109" s="42"/>
      <c r="J109" s="42"/>
      <c r="K109" s="42"/>
      <c r="L109" s="43"/>
      <c r="M109" s="44"/>
    </row>
    <row r="110" spans="2:13" x14ac:dyDescent="0.25">
      <c r="B110" s="23">
        <f t="shared" ref="B110" si="62">B105+1</f>
        <v>18</v>
      </c>
      <c r="C110" s="24" t="str">
        <f t="shared" ref="C110" si="63">$D$18&amp;"-"&amp;B110</f>
        <v>-18</v>
      </c>
      <c r="D110" s="25">
        <v>65</v>
      </c>
      <c r="E110" s="45"/>
      <c r="F110" s="46"/>
      <c r="G110" s="26" t="str">
        <f t="shared" si="47"/>
        <v/>
      </c>
      <c r="H110" s="26"/>
      <c r="I110" s="27"/>
      <c r="J110" s="27"/>
      <c r="K110" s="27"/>
      <c r="L110" s="28"/>
      <c r="M110" s="29"/>
    </row>
    <row r="111" spans="2:13" x14ac:dyDescent="0.25">
      <c r="B111" s="31"/>
      <c r="C111" s="32"/>
      <c r="D111" s="33">
        <v>66</v>
      </c>
      <c r="E111" s="47"/>
      <c r="F111" s="48"/>
      <c r="G111" s="34" t="str">
        <f t="shared" si="47"/>
        <v/>
      </c>
      <c r="H111" s="34"/>
      <c r="L111" s="35"/>
      <c r="M111" s="36"/>
    </row>
    <row r="112" spans="2:13" x14ac:dyDescent="0.25">
      <c r="B112" s="37" t="s">
        <v>21</v>
      </c>
      <c r="C112" s="47" t="s">
        <v>27</v>
      </c>
      <c r="D112" s="33">
        <v>67</v>
      </c>
      <c r="E112" s="47"/>
      <c r="F112" s="48"/>
      <c r="G112" s="34" t="str">
        <f t="shared" si="47"/>
        <v/>
      </c>
      <c r="H112" s="34"/>
      <c r="L112" s="35"/>
      <c r="M112" s="36"/>
    </row>
    <row r="113" spans="2:13" x14ac:dyDescent="0.25">
      <c r="B113" s="37" t="s">
        <v>22</v>
      </c>
      <c r="C113" s="32" t="str">
        <f>VLOOKUP(C112,'Übersicht Rennen'!$B$3:$C$9,2,FALSE)</f>
        <v>3.000 m</v>
      </c>
      <c r="D113" s="33">
        <v>68</v>
      </c>
      <c r="E113" s="47"/>
      <c r="F113" s="48"/>
      <c r="G113" s="34" t="str">
        <f t="shared" si="47"/>
        <v/>
      </c>
      <c r="H113" s="48">
        <v>0</v>
      </c>
      <c r="J113" s="6">
        <f t="shared" ref="J113" si="64">SUM(G110:G113)</f>
        <v>0</v>
      </c>
      <c r="K113" s="6">
        <f t="shared" ref="K113" si="65">J113/4</f>
        <v>0</v>
      </c>
      <c r="L113" s="35">
        <f>(J113-120)/10</f>
        <v>-12</v>
      </c>
      <c r="M113" s="36">
        <f>L113*0.7%+H113*2.5%</f>
        <v>-8.3999999999999991E-2</v>
      </c>
    </row>
    <row r="114" spans="2:13" x14ac:dyDescent="0.25">
      <c r="B114" s="38"/>
      <c r="C114" s="39"/>
      <c r="D114" s="40" t="s">
        <v>5</v>
      </c>
      <c r="E114" s="49"/>
      <c r="F114" s="41"/>
      <c r="G114" s="41" t="str">
        <f t="shared" si="47"/>
        <v/>
      </c>
      <c r="H114" s="41"/>
      <c r="I114" s="42"/>
      <c r="J114" s="42"/>
      <c r="K114" s="42"/>
      <c r="L114" s="43"/>
      <c r="M114" s="44"/>
    </row>
    <row r="115" spans="2:13" x14ac:dyDescent="0.25">
      <c r="B115" s="23">
        <f t="shared" ref="B115" si="66">B110+1</f>
        <v>19</v>
      </c>
      <c r="C115" s="24" t="str">
        <f t="shared" ref="C115" si="67">$D$18&amp;"-"&amp;B115</f>
        <v>-19</v>
      </c>
      <c r="D115" s="25">
        <v>69</v>
      </c>
      <c r="E115" s="45"/>
      <c r="F115" s="46"/>
      <c r="G115" s="26" t="str">
        <f t="shared" si="47"/>
        <v/>
      </c>
      <c r="H115" s="26"/>
      <c r="I115" s="27"/>
      <c r="J115" s="27"/>
      <c r="K115" s="27"/>
      <c r="L115" s="28"/>
      <c r="M115" s="29"/>
    </row>
    <row r="116" spans="2:13" x14ac:dyDescent="0.25">
      <c r="B116" s="31"/>
      <c r="C116" s="32"/>
      <c r="D116" s="33">
        <v>70</v>
      </c>
      <c r="E116" s="47"/>
      <c r="F116" s="48"/>
      <c r="G116" s="34" t="str">
        <f t="shared" si="47"/>
        <v/>
      </c>
      <c r="H116" s="34"/>
      <c r="L116" s="35"/>
      <c r="M116" s="36"/>
    </row>
    <row r="117" spans="2:13" x14ac:dyDescent="0.25">
      <c r="B117" s="37" t="s">
        <v>21</v>
      </c>
      <c r="C117" s="47" t="s">
        <v>27</v>
      </c>
      <c r="D117" s="33">
        <v>71</v>
      </c>
      <c r="E117" s="47"/>
      <c r="F117" s="48"/>
      <c r="G117" s="34" t="str">
        <f t="shared" si="47"/>
        <v/>
      </c>
      <c r="H117" s="34"/>
      <c r="L117" s="35"/>
      <c r="M117" s="36"/>
    </row>
    <row r="118" spans="2:13" x14ac:dyDescent="0.25">
      <c r="B118" s="37" t="s">
        <v>22</v>
      </c>
      <c r="C118" s="32" t="str">
        <f>VLOOKUP(C117,'Übersicht Rennen'!$B$3:$C$9,2,FALSE)</f>
        <v>3.000 m</v>
      </c>
      <c r="D118" s="33">
        <v>72</v>
      </c>
      <c r="E118" s="47"/>
      <c r="F118" s="48"/>
      <c r="G118" s="34" t="str">
        <f t="shared" si="47"/>
        <v/>
      </c>
      <c r="H118" s="48">
        <v>0</v>
      </c>
      <c r="J118" s="6">
        <f t="shared" ref="J118" si="68">SUM(G115:G118)</f>
        <v>0</v>
      </c>
      <c r="K118" s="6">
        <f t="shared" ref="K118" si="69">J118/4</f>
        <v>0</v>
      </c>
      <c r="L118" s="35">
        <f>(J118-120)/10</f>
        <v>-12</v>
      </c>
      <c r="M118" s="36">
        <f>L118*0.7%+H118*2.5%</f>
        <v>-8.3999999999999991E-2</v>
      </c>
    </row>
    <row r="119" spans="2:13" x14ac:dyDescent="0.25">
      <c r="B119" s="38"/>
      <c r="C119" s="39"/>
      <c r="D119" s="40" t="s">
        <v>5</v>
      </c>
      <c r="E119" s="49"/>
      <c r="F119" s="41"/>
      <c r="G119" s="41" t="str">
        <f t="shared" si="47"/>
        <v/>
      </c>
      <c r="H119" s="41"/>
      <c r="I119" s="42"/>
      <c r="J119" s="42"/>
      <c r="K119" s="42"/>
      <c r="L119" s="43"/>
      <c r="M119" s="44"/>
    </row>
    <row r="120" spans="2:13" x14ac:dyDescent="0.25">
      <c r="B120" s="23">
        <f t="shared" ref="B120" si="70">B115+1</f>
        <v>20</v>
      </c>
      <c r="C120" s="24" t="str">
        <f t="shared" ref="C120" si="71">$D$18&amp;"-"&amp;B120</f>
        <v>-20</v>
      </c>
      <c r="D120" s="25">
        <v>73</v>
      </c>
      <c r="E120" s="45"/>
      <c r="F120" s="46"/>
      <c r="G120" s="26" t="str">
        <f t="shared" si="47"/>
        <v/>
      </c>
      <c r="H120" s="26"/>
      <c r="I120" s="27"/>
      <c r="J120" s="27"/>
      <c r="K120" s="27"/>
      <c r="L120" s="28"/>
      <c r="M120" s="29"/>
    </row>
    <row r="121" spans="2:13" x14ac:dyDescent="0.25">
      <c r="B121" s="31"/>
      <c r="C121" s="32"/>
      <c r="D121" s="33">
        <v>74</v>
      </c>
      <c r="E121" s="47"/>
      <c r="F121" s="48"/>
      <c r="G121" s="34" t="str">
        <f t="shared" si="47"/>
        <v/>
      </c>
      <c r="H121" s="34"/>
      <c r="L121" s="35"/>
      <c r="M121" s="36"/>
    </row>
    <row r="122" spans="2:13" x14ac:dyDescent="0.25">
      <c r="B122" s="37" t="s">
        <v>21</v>
      </c>
      <c r="C122" s="47" t="s">
        <v>27</v>
      </c>
      <c r="D122" s="33">
        <v>75</v>
      </c>
      <c r="E122" s="47"/>
      <c r="F122" s="48"/>
      <c r="G122" s="34" t="str">
        <f t="shared" si="47"/>
        <v/>
      </c>
      <c r="H122" s="34"/>
      <c r="L122" s="35"/>
      <c r="M122" s="36"/>
    </row>
    <row r="123" spans="2:13" x14ac:dyDescent="0.25">
      <c r="B123" s="37" t="s">
        <v>22</v>
      </c>
      <c r="C123" s="32" t="str">
        <f>VLOOKUP(C122,'Übersicht Rennen'!$B$3:$C$9,2,FALSE)</f>
        <v>3.000 m</v>
      </c>
      <c r="D123" s="33">
        <v>76</v>
      </c>
      <c r="E123" s="47"/>
      <c r="F123" s="48"/>
      <c r="G123" s="34" t="str">
        <f t="shared" si="47"/>
        <v/>
      </c>
      <c r="H123" s="48">
        <v>0</v>
      </c>
      <c r="J123" s="6">
        <f t="shared" ref="J123" si="72">SUM(G120:G123)</f>
        <v>0</v>
      </c>
      <c r="K123" s="6">
        <f t="shared" ref="K123" si="73">J123/4</f>
        <v>0</v>
      </c>
      <c r="L123" s="35">
        <f>(J123-120)/10</f>
        <v>-12</v>
      </c>
      <c r="M123" s="36">
        <f>L123*0.7%+H123*2.5%</f>
        <v>-8.3999999999999991E-2</v>
      </c>
    </row>
    <row r="124" spans="2:13" x14ac:dyDescent="0.25">
      <c r="B124" s="38"/>
      <c r="C124" s="39"/>
      <c r="D124" s="40" t="s">
        <v>5</v>
      </c>
      <c r="E124" s="49"/>
      <c r="F124" s="41"/>
      <c r="G124" s="41" t="str">
        <f t="shared" si="47"/>
        <v/>
      </c>
      <c r="H124" s="41"/>
      <c r="I124" s="42"/>
      <c r="J124" s="42"/>
      <c r="K124" s="42"/>
      <c r="L124" s="43"/>
      <c r="M124" s="44"/>
    </row>
  </sheetData>
  <sheetProtection algorithmName="SHA-512" hashValue="vye8bj318psPp3GKjpEZF3Z/t1EeEyaDcBuy6KBuf/ndBn6qo+WoFcP1HqzNRwKca134tnQW7s7pxWhrNqKCuw==" saltValue="8afPDGuSIQmMC12aWLV4QA==" spinCount="100000" sheet="1" objects="1" scenarios="1"/>
  <mergeCells count="9">
    <mergeCell ref="D19:L19"/>
    <mergeCell ref="D20:L20"/>
    <mergeCell ref="D22:E22"/>
    <mergeCell ref="D15:E15"/>
    <mergeCell ref="G15:L15"/>
    <mergeCell ref="D16:L16"/>
    <mergeCell ref="D17:E17"/>
    <mergeCell ref="G17:L17"/>
    <mergeCell ref="D18:L18"/>
  </mergeCells>
  <hyperlinks>
    <hyperlink ref="C6" r:id="rId1" xr:uid="{DA5133FB-3D93-8240-AB8E-E13644FE7B3D}"/>
  </hyperlinks>
  <pageMargins left="0.7" right="0.7" top="0.78740157499999996" bottom="0.78740157499999996" header="0.3" footer="0.3"/>
  <pageSetup paperSize="9" orientation="portrait" horizontalDpi="4294967292" verticalDpi="4294967292"/>
  <ignoredErrors>
    <ignoredError sqref="H125:H143 H26:H27 G125:G143 G26:G124 G144:G162 H29:H32 H34:H37 H39:H124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'Übersicht Rennen'!$B$3:$B$9</xm:f>
          </x14:formula1>
          <xm:sqref>C27 C112 C117 C102 C92 C87 C97 C82 C77 C72 C67 C62 C52 C47 C57 C42 C37 C32 C107 C122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showGridLines="0" workbookViewId="0">
      <selection activeCell="E25" sqref="E25"/>
    </sheetView>
  </sheetViews>
  <sheetFormatPr baseColWidth="10" defaultColWidth="11.44140625" defaultRowHeight="14.4" x14ac:dyDescent="0.3"/>
  <cols>
    <col min="1" max="1" width="11.44140625" style="51"/>
    <col min="2" max="2" width="24.109375" style="51" bestFit="1" customWidth="1"/>
    <col min="3" max="16384" width="11.44140625" style="51"/>
  </cols>
  <sheetData>
    <row r="2" spans="2:3" x14ac:dyDescent="0.3">
      <c r="B2" s="50" t="s">
        <v>21</v>
      </c>
      <c r="C2" s="50" t="s">
        <v>23</v>
      </c>
    </row>
    <row r="3" spans="2:3" x14ac:dyDescent="0.3">
      <c r="B3" s="54" t="s">
        <v>27</v>
      </c>
      <c r="C3" s="53" t="s">
        <v>24</v>
      </c>
    </row>
    <row r="4" spans="2:3" x14ac:dyDescent="0.3">
      <c r="B4" s="54" t="s">
        <v>28</v>
      </c>
      <c r="C4" s="53" t="s">
        <v>24</v>
      </c>
    </row>
    <row r="5" spans="2:3" x14ac:dyDescent="0.3">
      <c r="B5" s="54" t="s">
        <v>29</v>
      </c>
      <c r="C5" s="53" t="s">
        <v>25</v>
      </c>
    </row>
    <row r="6" spans="2:3" x14ac:dyDescent="0.3">
      <c r="B6" s="54" t="s">
        <v>30</v>
      </c>
      <c r="C6" s="53" t="s">
        <v>25</v>
      </c>
    </row>
    <row r="7" spans="2:3" x14ac:dyDescent="0.3">
      <c r="B7" s="55" t="s">
        <v>31</v>
      </c>
      <c r="C7" s="53" t="s">
        <v>25</v>
      </c>
    </row>
    <row r="8" spans="2:3" x14ac:dyDescent="0.3">
      <c r="B8" s="56" t="s">
        <v>32</v>
      </c>
      <c r="C8" s="53" t="s">
        <v>25</v>
      </c>
    </row>
    <row r="9" spans="2:3" x14ac:dyDescent="0.3">
      <c r="B9" s="52"/>
      <c r="C9" s="53"/>
    </row>
  </sheetData>
  <sheetProtection algorithmName="SHA-512" hashValue="7hdmqUism66EmenlyEAh1+7sVQPKQo8NysEIdDN4na/WsK7ytoPXhL8Dxstr4fm5zSPykQZIgEuxvkEcoThYPQ==" saltValue="UJ5ZBTfZMQoE5yTXhdTyig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Jan Hase</cp:lastModifiedBy>
  <dcterms:created xsi:type="dcterms:W3CDTF">2016-03-25T12:57:10Z</dcterms:created>
  <dcterms:modified xsi:type="dcterms:W3CDTF">2024-05-04T08:32:22Z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b6377d-5307-4af7-82b4-bc5066ec1eee_Enabled">
    <vt:lpwstr>true</vt:lpwstr>
  </property>
  <property fmtid="{D5CDD505-2E9C-101B-9397-08002B2CF9AE}" pid="3" name="MSIP_Label_a7b6377d-5307-4af7-82b4-bc5066ec1eee_SetDate">
    <vt:lpwstr>2023-03-07T10:22:08Z</vt:lpwstr>
  </property>
  <property fmtid="{D5CDD505-2E9C-101B-9397-08002B2CF9AE}" pid="4" name="MSIP_Label_a7b6377d-5307-4af7-82b4-bc5066ec1eee_Method">
    <vt:lpwstr>Privileged</vt:lpwstr>
  </property>
  <property fmtid="{D5CDD505-2E9C-101B-9397-08002B2CF9AE}" pid="5" name="MSIP_Label_a7b6377d-5307-4af7-82b4-bc5066ec1eee_Name">
    <vt:lpwstr>Public</vt:lpwstr>
  </property>
  <property fmtid="{D5CDD505-2E9C-101B-9397-08002B2CF9AE}" pid="6" name="MSIP_Label_a7b6377d-5307-4af7-82b4-bc5066ec1eee_SiteId">
    <vt:lpwstr>16dbd641-f98d-4ec4-967d-799b7e2b4147</vt:lpwstr>
  </property>
  <property fmtid="{D5CDD505-2E9C-101B-9397-08002B2CF9AE}" pid="7" name="MSIP_Label_a7b6377d-5307-4af7-82b4-bc5066ec1eee_ActionId">
    <vt:lpwstr>236991fb-87db-4283-a910-f9dc228dc2f6</vt:lpwstr>
  </property>
  <property fmtid="{D5CDD505-2E9C-101B-9397-08002B2CF9AE}" pid="8" name="MSIP_Label_a7b6377d-5307-4af7-82b4-bc5066ec1eee_ContentBits">
    <vt:lpwstr>0</vt:lpwstr>
  </property>
</Properties>
</file>