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xander.kipp/Downloads/"/>
    </mc:Choice>
  </mc:AlternateContent>
  <xr:revisionPtr revIDLastSave="0" documentId="13_ncr:1_{0827501A-DA48-2447-8E9B-EAD38EDE095C}" xr6:coauthVersionLast="47" xr6:coauthVersionMax="47" xr10:uidLastSave="{00000000-0000-0000-0000-000000000000}"/>
  <workbookProtection workbookAlgorithmName="SHA-512" workbookHashValue="TQ2bpBRzBfu+4j/8/lPjP57zMNODNwSR5Kb+YwkOPVa9tEQIPfjssc1lJAcwGSXZWpOGNmq8opSABa58MuYmtQ==" workbookSaltValue="g75Or+V5ujuIX5tqzKADgw==" workbookSpinCount="100000" lockStructure="1"/>
  <bookViews>
    <workbookView xWindow="0" yWindow="740" windowWidth="30240" windowHeight="18900" xr2:uid="{00000000-000D-0000-FFFF-FFFF00000000}"/>
  </bookViews>
  <sheets>
    <sheet name="Meldung (Kurzfassung)" sheetId="4" r:id="rId1"/>
    <sheet name="Übersicht Renn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2" i="4" l="1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J81" i="4" s="1"/>
  <c r="K81" i="4" s="1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C23" i="4"/>
  <c r="C36" i="4"/>
  <c r="C41" i="4"/>
  <c r="C46" i="4"/>
  <c r="C51" i="4"/>
  <c r="C56" i="4"/>
  <c r="C61" i="4"/>
  <c r="C66" i="4"/>
  <c r="C71" i="4"/>
  <c r="C76" i="4"/>
  <c r="C81" i="4"/>
  <c r="C86" i="4"/>
  <c r="C91" i="4"/>
  <c r="C96" i="4"/>
  <c r="C101" i="4"/>
  <c r="C106" i="4"/>
  <c r="C111" i="4"/>
  <c r="C116" i="4"/>
  <c r="C121" i="4"/>
  <c r="J121" i="4"/>
  <c r="L121" i="4" s="1"/>
  <c r="M121" i="4" s="1"/>
  <c r="C31" i="4"/>
  <c r="B28" i="4"/>
  <c r="C28" i="4" s="1"/>
  <c r="C26" i="4"/>
  <c r="J31" i="4" l="1"/>
  <c r="L31" i="4" s="1"/>
  <c r="M31" i="4" s="1"/>
  <c r="J56" i="4"/>
  <c r="L56" i="4" s="1"/>
  <c r="M56" i="4" s="1"/>
  <c r="J86" i="4"/>
  <c r="L86" i="4" s="1"/>
  <c r="M86" i="4" s="1"/>
  <c r="J111" i="4"/>
  <c r="L111" i="4" s="1"/>
  <c r="M111" i="4" s="1"/>
  <c r="J101" i="4"/>
  <c r="K101" i="4" s="1"/>
  <c r="J116" i="4"/>
  <c r="K116" i="4" s="1"/>
  <c r="J96" i="4"/>
  <c r="L96" i="4" s="1"/>
  <c r="M96" i="4" s="1"/>
  <c r="J51" i="4"/>
  <c r="K51" i="4" s="1"/>
  <c r="J61" i="4"/>
  <c r="L61" i="4" s="1"/>
  <c r="M61" i="4" s="1"/>
  <c r="K56" i="4"/>
  <c r="K121" i="4"/>
  <c r="B33" i="4"/>
  <c r="J71" i="4"/>
  <c r="K71" i="4" s="1"/>
  <c r="J41" i="4"/>
  <c r="K41" i="4" s="1"/>
  <c r="J26" i="4"/>
  <c r="K26" i="4" s="1"/>
  <c r="J36" i="4"/>
  <c r="K36" i="4" s="1"/>
  <c r="J66" i="4"/>
  <c r="K66" i="4" s="1"/>
  <c r="J76" i="4"/>
  <c r="L76" i="4" s="1"/>
  <c r="M76" i="4" s="1"/>
  <c r="J91" i="4"/>
  <c r="K91" i="4" s="1"/>
  <c r="J106" i="4"/>
  <c r="L106" i="4" s="1"/>
  <c r="M106" i="4" s="1"/>
  <c r="K86" i="4"/>
  <c r="J46" i="4"/>
  <c r="K46" i="4" s="1"/>
  <c r="K31" i="4"/>
  <c r="L81" i="4"/>
  <c r="M81" i="4" s="1"/>
  <c r="K61" i="4"/>
  <c r="L26" i="4" l="1"/>
  <c r="M26" i="4" s="1"/>
  <c r="L101" i="4"/>
  <c r="M101" i="4" s="1"/>
  <c r="K111" i="4"/>
  <c r="L51" i="4"/>
  <c r="M51" i="4" s="1"/>
  <c r="L116" i="4"/>
  <c r="M116" i="4" s="1"/>
  <c r="K96" i="4"/>
  <c r="L91" i="4"/>
  <c r="M91" i="4" s="1"/>
  <c r="K76" i="4"/>
  <c r="L66" i="4"/>
  <c r="M66" i="4" s="1"/>
  <c r="L46" i="4"/>
  <c r="M46" i="4" s="1"/>
  <c r="L71" i="4"/>
  <c r="M71" i="4" s="1"/>
  <c r="L41" i="4"/>
  <c r="M41" i="4" s="1"/>
  <c r="K106" i="4"/>
  <c r="B38" i="4"/>
  <c r="C33" i="4"/>
  <c r="L36" i="4"/>
  <c r="M36" i="4" s="1"/>
  <c r="C38" i="4" l="1"/>
  <c r="B43" i="4"/>
  <c r="B48" i="4" l="1"/>
  <c r="C43" i="4"/>
  <c r="C48" i="4" l="1"/>
  <c r="B53" i="4"/>
  <c r="B58" i="4" l="1"/>
  <c r="C53" i="4"/>
  <c r="B63" i="4" l="1"/>
  <c r="C58" i="4"/>
  <c r="C63" i="4" l="1"/>
  <c r="B68" i="4"/>
  <c r="B73" i="4" l="1"/>
  <c r="C68" i="4"/>
  <c r="C73" i="4" l="1"/>
  <c r="B78" i="4"/>
  <c r="C78" i="4" l="1"/>
  <c r="B83" i="4"/>
  <c r="C83" i="4" l="1"/>
  <c r="B88" i="4"/>
  <c r="C88" i="4" l="1"/>
  <c r="B93" i="4"/>
  <c r="B98" i="4" l="1"/>
  <c r="C93" i="4"/>
  <c r="C98" i="4" l="1"/>
  <c r="B103" i="4"/>
  <c r="B108" i="4" l="1"/>
  <c r="C103" i="4"/>
  <c r="C108" i="4" l="1"/>
  <c r="B113" i="4"/>
  <c r="C113" i="4" l="1"/>
  <c r="B118" i="4"/>
  <c r="C118" i="4" s="1"/>
</calcChain>
</file>

<file path=xl/sharedStrings.xml><?xml version="1.0" encoding="utf-8"?>
<sst xmlns="http://schemas.openxmlformats.org/spreadsheetml/2006/main" count="124" uniqueCount="42">
  <si>
    <t>Ruder Club am Lech Kaufering e.V.</t>
  </si>
  <si>
    <t>Langstrecke 6.000 m mit Berechnung nach Welser System 0,7 % je 10 Jahre (Vierer!) auf Basis 120 + 3 % für jede Dame</t>
  </si>
  <si>
    <t>wenn jünger, dann Mindestalter 30 eingeben!</t>
  </si>
  <si>
    <t>Mannschaft</t>
  </si>
  <si>
    <t>Ruderer</t>
  </si>
  <si>
    <t>Summe Alter</t>
  </si>
  <si>
    <t>Alters-faktor</t>
  </si>
  <si>
    <t>Faktor</t>
  </si>
  <si>
    <t>Anzahl</t>
  </si>
  <si>
    <t>0,7%+3%</t>
  </si>
  <si>
    <t>Stm.</t>
  </si>
  <si>
    <t>Alter</t>
  </si>
  <si>
    <t>Meldeadresse</t>
  </si>
  <si>
    <t>Vorname</t>
  </si>
  <si>
    <t>Name</t>
  </si>
  <si>
    <t>Straße</t>
  </si>
  <si>
    <t>PLZ</t>
  </si>
  <si>
    <t>Ort</t>
  </si>
  <si>
    <t>Verein</t>
  </si>
  <si>
    <t>Email</t>
  </si>
  <si>
    <t>Telefon</t>
  </si>
  <si>
    <t xml:space="preserve">Vereinsboot Nr. </t>
  </si>
  <si>
    <t>Boot</t>
  </si>
  <si>
    <t>Jahrgang</t>
  </si>
  <si>
    <t>ØAlter</t>
  </si>
  <si>
    <t>Damen</t>
  </si>
  <si>
    <t>Rennen</t>
  </si>
  <si>
    <t>Strecke</t>
  </si>
  <si>
    <t>Strecke (KM)</t>
  </si>
  <si>
    <t>3.000 m</t>
  </si>
  <si>
    <t>6.000 m</t>
  </si>
  <si>
    <t>Summe Alter minus 120 (4x) bzw. 60 (2x) geteilt durch 10 (bzw. 5) mal 0,7% plus Anzahl Damen mal 3%</t>
  </si>
  <si>
    <t>Jahr</t>
  </si>
  <si>
    <t>1 - Jung/Mäd 4x+ 11 u. 12 J.</t>
  </si>
  <si>
    <t>2 - Jung/Mäd 4x+ 13 u. 14 J.</t>
  </si>
  <si>
    <t>3 - JM/F 4x+ A/B</t>
  </si>
  <si>
    <t>4 - MW 4x+,  Gig</t>
  </si>
  <si>
    <t>5 - MM/W 4x+,  Gig</t>
  </si>
  <si>
    <t>6 - MM 4x+,  Gig</t>
  </si>
  <si>
    <t>Regattameldung zur 24. Welfenregatta 2022</t>
  </si>
  <si>
    <t xml:space="preserve">Per Email zurück an: </t>
  </si>
  <si>
    <t>welfenregatta@rclk.de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</si>
</sst>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u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/>
      <sz val="10"/>
      <color theme="10"/>
      <name val="Tahoma"/>
      <family val="2"/>
    </font>
    <font>
      <b/>
      <sz val="11"/>
      <color theme="1"/>
      <name val="Calibri"/>
      <family val="2"/>
      <scheme val="minor"/>
    </font>
    <font>
      <i/>
      <sz val="10"/>
      <name val="Tahoma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9" fillId="2" borderId="0" xfId="0" applyFont="1" applyFill="1" applyAlignment="1" applyProtection="1">
      <alignment horizontal="center" wrapText="1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2" fontId="9" fillId="2" borderId="0" xfId="0" applyNumberFormat="1" applyFont="1" applyFill="1" applyAlignment="1" applyProtection="1">
      <alignment horizontal="center" vertical="center" wrapText="1"/>
    </xf>
    <xf numFmtId="164" fontId="9" fillId="2" borderId="0" xfId="0" applyNumberFormat="1" applyFont="1" applyFill="1" applyAlignment="1" applyProtection="1">
      <alignment horizontal="center" vertical="center" wrapText="1"/>
    </xf>
    <xf numFmtId="0" fontId="9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10" fontId="9" fillId="2" borderId="0" xfId="0" applyNumberFormat="1" applyFont="1" applyFill="1" applyAlignment="1" applyProtection="1">
      <alignment horizontal="center"/>
    </xf>
    <xf numFmtId="2" fontId="9" fillId="2" borderId="0" xfId="0" applyNumberFormat="1" applyFont="1" applyFill="1" applyProtection="1"/>
    <xf numFmtId="164" fontId="9" fillId="2" borderId="0" xfId="0" applyNumberFormat="1" applyFont="1" applyFill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Protection="1"/>
    <xf numFmtId="0" fontId="1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164" fontId="11" fillId="2" borderId="0" xfId="0" applyNumberFormat="1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2" fontId="4" fillId="2" borderId="3" xfId="0" applyNumberFormat="1" applyFont="1" applyFill="1" applyBorder="1" applyProtection="1"/>
    <xf numFmtId="0" fontId="4" fillId="2" borderId="6" xfId="0" applyFont="1" applyFill="1" applyBorder="1" applyProtection="1"/>
    <xf numFmtId="47" fontId="4" fillId="2" borderId="0" xfId="0" applyNumberFormat="1" applyFont="1" applyFill="1" applyProtection="1"/>
    <xf numFmtId="0" fontId="6" fillId="2" borderId="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2" fontId="4" fillId="2" borderId="0" xfId="0" applyNumberFormat="1" applyFont="1" applyFill="1" applyBorder="1" applyProtection="1"/>
    <xf numFmtId="164" fontId="4" fillId="2" borderId="8" xfId="0" applyNumberFormat="1" applyFont="1" applyFill="1" applyBorder="1" applyProtection="1"/>
    <xf numFmtId="0" fontId="9" fillId="2" borderId="7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2" fontId="4" fillId="2" borderId="2" xfId="0" applyNumberFormat="1" applyFont="1" applyFill="1" applyBorder="1" applyProtection="1"/>
    <xf numFmtId="164" fontId="4" fillId="2" borderId="9" xfId="0" applyNumberFormat="1" applyFont="1" applyFill="1" applyBorder="1" applyProtection="1"/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center" indent="1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left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0" fontId="14" fillId="2" borderId="0" xfId="0" applyFont="1" applyFill="1" applyAlignment="1" applyProtection="1">
      <alignment horizontal="center"/>
    </xf>
    <xf numFmtId="0" fontId="12" fillId="3" borderId="1" xfId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1" fillId="2" borderId="0" xfId="1" applyFill="1" applyProtection="1"/>
  </cellXfs>
  <cellStyles count="4">
    <cellStyle name="Besuchter Hyperlink" xfId="2" builtinId="9" hidden="1"/>
    <cellStyle name="Besuchter Hyperlink" xfId="3" builtinId="9" hidden="1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elfenregatta@rclk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22"/>
  <sheetViews>
    <sheetView showGridLines="0" tabSelected="1" workbookViewId="0">
      <selection activeCell="E11" sqref="E11"/>
    </sheetView>
  </sheetViews>
  <sheetFormatPr baseColWidth="10" defaultColWidth="11.5" defaultRowHeight="14" x14ac:dyDescent="0.15"/>
  <cols>
    <col min="1" max="1" width="5" style="6" customWidth="1"/>
    <col min="2" max="2" width="21" style="6" customWidth="1"/>
    <col min="3" max="3" width="39" style="6" customWidth="1"/>
    <col min="4" max="4" width="5.83203125" style="6" customWidth="1"/>
    <col min="5" max="5" width="21.1640625" style="6" customWidth="1"/>
    <col min="6" max="6" width="11.6640625" style="6" customWidth="1"/>
    <col min="7" max="8" width="7.83203125" style="6" customWidth="1"/>
    <col min="9" max="9" width="3.33203125" style="6" customWidth="1"/>
    <col min="10" max="10" width="9.6640625" style="6" customWidth="1"/>
    <col min="11" max="11" width="8.5" style="6" customWidth="1"/>
    <col min="12" max="12" width="7" style="6" customWidth="1"/>
    <col min="13" max="13" width="6.83203125" style="6" customWidth="1"/>
    <col min="14" max="14" width="11" style="6" bestFit="1" customWidth="1"/>
    <col min="15" max="16384" width="11.5" style="6"/>
  </cols>
  <sheetData>
    <row r="2" spans="2:12" ht="20" x14ac:dyDescent="0.2">
      <c r="B2" s="4" t="s">
        <v>0</v>
      </c>
      <c r="C2" s="5"/>
      <c r="D2" s="5"/>
      <c r="E2" s="5"/>
      <c r="F2" s="5"/>
      <c r="G2" s="5"/>
    </row>
    <row r="4" spans="2:12" ht="18" x14ac:dyDescent="0.2">
      <c r="B4" s="7" t="s">
        <v>39</v>
      </c>
      <c r="C4" s="7"/>
      <c r="D4" s="7"/>
      <c r="E4" s="7"/>
      <c r="F4" s="7"/>
      <c r="G4" s="7"/>
    </row>
    <row r="5" spans="2:12" ht="18" x14ac:dyDescent="0.2">
      <c r="B5" s="7"/>
      <c r="C5" s="7"/>
      <c r="D5" s="7"/>
      <c r="E5" s="7"/>
      <c r="F5" s="7"/>
      <c r="G5" s="7"/>
    </row>
    <row r="6" spans="2:12" ht="18" x14ac:dyDescent="0.2">
      <c r="B6" s="6" t="s">
        <v>40</v>
      </c>
      <c r="C6" s="66" t="s">
        <v>41</v>
      </c>
      <c r="D6" s="7"/>
      <c r="E6" s="7"/>
      <c r="F6" s="7"/>
      <c r="G6" s="7"/>
    </row>
    <row r="8" spans="2:12" x14ac:dyDescent="0.15">
      <c r="B8" s="8" t="s">
        <v>1</v>
      </c>
    </row>
    <row r="9" spans="2:12" x14ac:dyDescent="0.15">
      <c r="B9" s="6" t="s">
        <v>31</v>
      </c>
    </row>
    <row r="10" spans="2:12" x14ac:dyDescent="0.15">
      <c r="G10" s="6" t="s">
        <v>2</v>
      </c>
    </row>
    <row r="12" spans="2:12" x14ac:dyDescent="0.15">
      <c r="C12" s="1" t="s">
        <v>12</v>
      </c>
      <c r="D12" s="2"/>
      <c r="E12" s="2"/>
      <c r="F12" s="2"/>
      <c r="G12" s="2"/>
      <c r="H12" s="2"/>
      <c r="I12" s="2"/>
    </row>
    <row r="13" spans="2:12" x14ac:dyDescent="0.15">
      <c r="C13" s="2" t="s">
        <v>13</v>
      </c>
      <c r="D13" s="64"/>
      <c r="E13" s="64"/>
      <c r="F13" s="3" t="s">
        <v>14</v>
      </c>
      <c r="G13" s="64"/>
      <c r="H13" s="64"/>
      <c r="I13" s="64"/>
      <c r="J13" s="64"/>
      <c r="K13" s="64"/>
      <c r="L13" s="64"/>
    </row>
    <row r="14" spans="2:12" x14ac:dyDescent="0.15">
      <c r="C14" s="2" t="s">
        <v>15</v>
      </c>
      <c r="D14" s="64"/>
      <c r="E14" s="64"/>
      <c r="F14" s="64"/>
      <c r="G14" s="64"/>
      <c r="H14" s="64"/>
      <c r="I14" s="64"/>
      <c r="J14" s="64"/>
      <c r="K14" s="64"/>
      <c r="L14" s="64"/>
    </row>
    <row r="15" spans="2:12" x14ac:dyDescent="0.15">
      <c r="C15" s="2" t="s">
        <v>16</v>
      </c>
      <c r="D15" s="65"/>
      <c r="E15" s="65"/>
      <c r="F15" s="3" t="s">
        <v>17</v>
      </c>
      <c r="G15" s="62"/>
      <c r="H15" s="62"/>
      <c r="I15" s="62"/>
      <c r="J15" s="62"/>
      <c r="K15" s="62"/>
      <c r="L15" s="62"/>
    </row>
    <row r="16" spans="2:12" x14ac:dyDescent="0.15">
      <c r="C16" s="2" t="s">
        <v>18</v>
      </c>
      <c r="D16" s="64"/>
      <c r="E16" s="64"/>
      <c r="F16" s="64"/>
      <c r="G16" s="64"/>
      <c r="H16" s="64"/>
      <c r="I16" s="64"/>
      <c r="J16" s="64"/>
      <c r="K16" s="64"/>
      <c r="L16" s="64"/>
    </row>
    <row r="17" spans="2:14" x14ac:dyDescent="0.15">
      <c r="C17" s="2" t="s">
        <v>19</v>
      </c>
      <c r="D17" s="61"/>
      <c r="E17" s="61"/>
      <c r="F17" s="61"/>
      <c r="G17" s="61"/>
      <c r="H17" s="61"/>
      <c r="I17" s="61"/>
      <c r="J17" s="61"/>
      <c r="K17" s="61"/>
      <c r="L17" s="61"/>
    </row>
    <row r="18" spans="2:14" x14ac:dyDescent="0.15">
      <c r="C18" s="2" t="s">
        <v>20</v>
      </c>
      <c r="D18" s="62"/>
      <c r="E18" s="62"/>
      <c r="F18" s="62"/>
      <c r="G18" s="62"/>
      <c r="H18" s="62"/>
      <c r="I18" s="62"/>
      <c r="J18" s="62"/>
      <c r="K18" s="62"/>
      <c r="L18" s="62"/>
    </row>
    <row r="20" spans="2:14" s="9" customFormat="1" ht="28" x14ac:dyDescent="0.15">
      <c r="C20" s="10" t="s">
        <v>3</v>
      </c>
      <c r="D20" s="63" t="s">
        <v>4</v>
      </c>
      <c r="E20" s="63"/>
      <c r="F20" s="10" t="s">
        <v>23</v>
      </c>
      <c r="G20" s="11" t="s">
        <v>11</v>
      </c>
      <c r="H20" s="10" t="s">
        <v>25</v>
      </c>
      <c r="I20" s="11"/>
      <c r="J20" s="10" t="s">
        <v>5</v>
      </c>
      <c r="K20" s="10" t="s">
        <v>24</v>
      </c>
      <c r="L20" s="12" t="s">
        <v>6</v>
      </c>
      <c r="M20" s="13" t="s">
        <v>7</v>
      </c>
    </row>
    <row r="21" spans="2:14" s="14" customFormat="1" ht="13" x14ac:dyDescent="0.15">
      <c r="F21" s="60"/>
      <c r="G21" s="60" t="s">
        <v>32</v>
      </c>
      <c r="H21" s="16" t="s">
        <v>8</v>
      </c>
      <c r="I21" s="15"/>
      <c r="L21" s="17"/>
      <c r="M21" s="18" t="s">
        <v>9</v>
      </c>
    </row>
    <row r="22" spans="2:14" s="21" customFormat="1" ht="15" x14ac:dyDescent="0.15">
      <c r="B22" s="19" t="s">
        <v>21</v>
      </c>
      <c r="C22" s="19" t="s">
        <v>22</v>
      </c>
      <c r="D22" s="19"/>
      <c r="E22" s="19"/>
      <c r="F22" s="20"/>
      <c r="G22" s="20">
        <v>2022</v>
      </c>
      <c r="H22" s="22"/>
      <c r="I22" s="23"/>
      <c r="L22" s="23"/>
      <c r="M22" s="24"/>
    </row>
    <row r="23" spans="2:14" ht="15" x14ac:dyDescent="0.15">
      <c r="B23" s="25">
        <v>1</v>
      </c>
      <c r="C23" s="26" t="str">
        <f>$D$16&amp;"-"&amp;B23</f>
        <v>-1</v>
      </c>
      <c r="D23" s="27">
        <v>1</v>
      </c>
      <c r="E23" s="48"/>
      <c r="F23" s="49"/>
      <c r="G23" s="28" t="str">
        <f>IF($G$22-F23&gt;120,"",$G$22-F23)</f>
        <v/>
      </c>
      <c r="H23" s="28"/>
      <c r="I23" s="29"/>
      <c r="J23" s="29"/>
      <c r="K23" s="29"/>
      <c r="L23" s="30"/>
      <c r="M23" s="31"/>
      <c r="N23" s="32"/>
    </row>
    <row r="24" spans="2:14" x14ac:dyDescent="0.15">
      <c r="B24" s="33"/>
      <c r="C24" s="34"/>
      <c r="D24" s="35">
        <v>2</v>
      </c>
      <c r="E24" s="50"/>
      <c r="F24" s="51"/>
      <c r="G24" s="36" t="str">
        <f t="shared" ref="G24:G87" si="0">IF($G$22-F24&gt;120,"",$G$22-F24)</f>
        <v/>
      </c>
      <c r="H24" s="36"/>
      <c r="I24" s="37"/>
      <c r="J24" s="37"/>
      <c r="K24" s="37"/>
      <c r="L24" s="38"/>
      <c r="M24" s="39"/>
      <c r="N24" s="32"/>
    </row>
    <row r="25" spans="2:14" ht="15" x14ac:dyDescent="0.15">
      <c r="B25" s="40" t="s">
        <v>26</v>
      </c>
      <c r="C25" s="50" t="s">
        <v>33</v>
      </c>
      <c r="D25" s="35">
        <v>3</v>
      </c>
      <c r="E25" s="50"/>
      <c r="F25" s="51"/>
      <c r="G25" s="36" t="str">
        <f t="shared" si="0"/>
        <v/>
      </c>
      <c r="H25" s="36"/>
      <c r="I25" s="37"/>
      <c r="J25" s="37"/>
      <c r="K25" s="37"/>
      <c r="L25" s="38"/>
      <c r="M25" s="39"/>
      <c r="N25" s="32"/>
    </row>
    <row r="26" spans="2:14" ht="15" x14ac:dyDescent="0.15">
      <c r="B26" s="40" t="s">
        <v>27</v>
      </c>
      <c r="C26" s="34" t="str">
        <f>VLOOKUP(C25,'Übersicht Rennen'!$B$3:$C$9,2,FALSE)</f>
        <v>3.000 m</v>
      </c>
      <c r="D26" s="35">
        <v>4</v>
      </c>
      <c r="E26" s="50"/>
      <c r="F26" s="51"/>
      <c r="G26" s="36" t="str">
        <f t="shared" si="0"/>
        <v/>
      </c>
      <c r="H26" s="51">
        <v>0</v>
      </c>
      <c r="I26" s="37"/>
      <c r="J26" s="37">
        <f>SUM(G23:G26)</f>
        <v>0</v>
      </c>
      <c r="K26" s="37">
        <f>J26/4</f>
        <v>0</v>
      </c>
      <c r="L26" s="38">
        <f>(J26-120)/10</f>
        <v>-12</v>
      </c>
      <c r="M26" s="39">
        <f>L26*0.7%+H26*3%</f>
        <v>-8.3999999999999991E-2</v>
      </c>
      <c r="N26" s="32"/>
    </row>
    <row r="27" spans="2:14" ht="15" x14ac:dyDescent="0.15">
      <c r="B27" s="41"/>
      <c r="C27" s="42"/>
      <c r="D27" s="43" t="s">
        <v>10</v>
      </c>
      <c r="E27" s="52"/>
      <c r="F27" s="44"/>
      <c r="G27" s="44" t="str">
        <f t="shared" si="0"/>
        <v/>
      </c>
      <c r="H27" s="44"/>
      <c r="I27" s="45"/>
      <c r="J27" s="45"/>
      <c r="K27" s="45"/>
      <c r="L27" s="46"/>
      <c r="M27" s="47"/>
      <c r="N27" s="32"/>
    </row>
    <row r="28" spans="2:14" ht="15" x14ac:dyDescent="0.15">
      <c r="B28" s="25">
        <f>B23+1</f>
        <v>2</v>
      </c>
      <c r="C28" s="26" t="str">
        <f>$D$16&amp;"-"&amp;B28</f>
        <v>-2</v>
      </c>
      <c r="D28" s="27">
        <v>1</v>
      </c>
      <c r="E28" s="48"/>
      <c r="F28" s="49"/>
      <c r="G28" s="28" t="str">
        <f t="shared" si="0"/>
        <v/>
      </c>
      <c r="H28" s="28"/>
      <c r="I28" s="29"/>
      <c r="J28" s="29"/>
      <c r="K28" s="29"/>
      <c r="L28" s="30"/>
      <c r="M28" s="31"/>
      <c r="N28" s="32"/>
    </row>
    <row r="29" spans="2:14" x14ac:dyDescent="0.15">
      <c r="B29" s="33"/>
      <c r="C29" s="34"/>
      <c r="D29" s="35">
        <v>2</v>
      </c>
      <c r="E29" s="50"/>
      <c r="F29" s="51"/>
      <c r="G29" s="36" t="str">
        <f t="shared" si="0"/>
        <v/>
      </c>
      <c r="H29" s="36"/>
      <c r="I29" s="37"/>
      <c r="J29" s="37"/>
      <c r="K29" s="37"/>
      <c r="L29" s="38"/>
      <c r="M29" s="39"/>
      <c r="N29" s="32"/>
    </row>
    <row r="30" spans="2:14" ht="15" x14ac:dyDescent="0.15">
      <c r="B30" s="40" t="s">
        <v>26</v>
      </c>
      <c r="C30" s="50" t="s">
        <v>33</v>
      </c>
      <c r="D30" s="35">
        <v>3</v>
      </c>
      <c r="E30" s="50"/>
      <c r="F30" s="51"/>
      <c r="G30" s="36" t="str">
        <f t="shared" si="0"/>
        <v/>
      </c>
      <c r="H30" s="36"/>
      <c r="I30" s="37"/>
      <c r="J30" s="37"/>
      <c r="K30" s="37"/>
      <c r="L30" s="38"/>
      <c r="M30" s="39"/>
      <c r="N30" s="32"/>
    </row>
    <row r="31" spans="2:14" ht="15" x14ac:dyDescent="0.15">
      <c r="B31" s="40" t="s">
        <v>27</v>
      </c>
      <c r="C31" s="34" t="str">
        <f>VLOOKUP(C30,'Übersicht Rennen'!$B$3:$C$9,2,FALSE)</f>
        <v>3.000 m</v>
      </c>
      <c r="D31" s="35">
        <v>4</v>
      </c>
      <c r="E31" s="50"/>
      <c r="F31" s="51"/>
      <c r="G31" s="36" t="str">
        <f t="shared" si="0"/>
        <v/>
      </c>
      <c r="H31" s="51">
        <v>0</v>
      </c>
      <c r="I31" s="37"/>
      <c r="J31" s="37">
        <f>SUM(G28:G31)</f>
        <v>0</v>
      </c>
      <c r="K31" s="37">
        <f>J31/4</f>
        <v>0</v>
      </c>
      <c r="L31" s="38">
        <f>(J31-120)/10</f>
        <v>-12</v>
      </c>
      <c r="M31" s="39">
        <f>L31*0.7%+H31*3%</f>
        <v>-8.3999999999999991E-2</v>
      </c>
      <c r="N31" s="32"/>
    </row>
    <row r="32" spans="2:14" ht="15" x14ac:dyDescent="0.15">
      <c r="B32" s="41"/>
      <c r="C32" s="42"/>
      <c r="D32" s="43" t="s">
        <v>10</v>
      </c>
      <c r="E32" s="52"/>
      <c r="F32" s="44"/>
      <c r="G32" s="44" t="str">
        <f t="shared" si="0"/>
        <v/>
      </c>
      <c r="H32" s="44"/>
      <c r="I32" s="45"/>
      <c r="J32" s="45"/>
      <c r="K32" s="45"/>
      <c r="L32" s="46"/>
      <c r="M32" s="47"/>
      <c r="N32" s="32"/>
    </row>
    <row r="33" spans="2:14" ht="15" x14ac:dyDescent="0.15">
      <c r="B33" s="25">
        <f t="shared" ref="B33" si="1">B28+1</f>
        <v>3</v>
      </c>
      <c r="C33" s="26" t="str">
        <f t="shared" ref="C33" si="2">$D$16&amp;"-"&amp;B33</f>
        <v>-3</v>
      </c>
      <c r="D33" s="27">
        <v>5</v>
      </c>
      <c r="E33" s="48"/>
      <c r="F33" s="49"/>
      <c r="G33" s="28" t="str">
        <f t="shared" si="0"/>
        <v/>
      </c>
      <c r="H33" s="28"/>
      <c r="I33" s="29"/>
      <c r="J33" s="29"/>
      <c r="K33" s="29"/>
      <c r="L33" s="30"/>
      <c r="M33" s="31"/>
    </row>
    <row r="34" spans="2:14" x14ac:dyDescent="0.15">
      <c r="B34" s="33"/>
      <c r="C34" s="34"/>
      <c r="D34" s="35">
        <v>6</v>
      </c>
      <c r="E34" s="50"/>
      <c r="F34" s="51"/>
      <c r="G34" s="36" t="str">
        <f t="shared" si="0"/>
        <v/>
      </c>
      <c r="H34" s="36"/>
      <c r="I34" s="37"/>
      <c r="J34" s="37"/>
      <c r="K34" s="37"/>
      <c r="L34" s="38"/>
      <c r="M34" s="39"/>
    </row>
    <row r="35" spans="2:14" ht="15" x14ac:dyDescent="0.15">
      <c r="B35" s="40" t="s">
        <v>26</v>
      </c>
      <c r="C35" s="50" t="s">
        <v>33</v>
      </c>
      <c r="D35" s="35">
        <v>7</v>
      </c>
      <c r="E35" s="50"/>
      <c r="F35" s="51"/>
      <c r="G35" s="36" t="str">
        <f t="shared" si="0"/>
        <v/>
      </c>
      <c r="H35" s="36"/>
      <c r="I35" s="37"/>
      <c r="J35" s="37"/>
      <c r="K35" s="37"/>
      <c r="L35" s="38"/>
      <c r="M35" s="39"/>
    </row>
    <row r="36" spans="2:14" ht="15" x14ac:dyDescent="0.15">
      <c r="B36" s="40" t="s">
        <v>27</v>
      </c>
      <c r="C36" s="34" t="str">
        <f>VLOOKUP(C35,'Übersicht Rennen'!$B$3:$C$9,2,FALSE)</f>
        <v>3.000 m</v>
      </c>
      <c r="D36" s="35">
        <v>8</v>
      </c>
      <c r="E36" s="50"/>
      <c r="F36" s="51"/>
      <c r="G36" s="36" t="str">
        <f t="shared" si="0"/>
        <v/>
      </c>
      <c r="H36" s="51">
        <v>0</v>
      </c>
      <c r="I36" s="37"/>
      <c r="J36" s="37">
        <f t="shared" ref="J36" si="3">SUM(G33:G36)</f>
        <v>0</v>
      </c>
      <c r="K36" s="37">
        <f t="shared" ref="K36" si="4">J36/4</f>
        <v>0</v>
      </c>
      <c r="L36" s="38">
        <f>(J36-120)/10</f>
        <v>-12</v>
      </c>
      <c r="M36" s="39">
        <f>L36*0.7%+H36*3%</f>
        <v>-8.3999999999999991E-2</v>
      </c>
    </row>
    <row r="37" spans="2:14" ht="15" x14ac:dyDescent="0.15">
      <c r="B37" s="41"/>
      <c r="C37" s="42"/>
      <c r="D37" s="43" t="s">
        <v>10</v>
      </c>
      <c r="E37" s="52"/>
      <c r="F37" s="44"/>
      <c r="G37" s="44" t="str">
        <f t="shared" si="0"/>
        <v/>
      </c>
      <c r="H37" s="44"/>
      <c r="I37" s="45"/>
      <c r="J37" s="45"/>
      <c r="K37" s="45"/>
      <c r="L37" s="46"/>
      <c r="M37" s="47"/>
    </row>
    <row r="38" spans="2:14" ht="15" x14ac:dyDescent="0.15">
      <c r="B38" s="25">
        <f t="shared" ref="B38" si="5">B33+1</f>
        <v>4</v>
      </c>
      <c r="C38" s="26" t="str">
        <f t="shared" ref="C38" si="6">$D$16&amp;"-"&amp;B38</f>
        <v>-4</v>
      </c>
      <c r="D38" s="27">
        <v>9</v>
      </c>
      <c r="E38" s="48"/>
      <c r="F38" s="49"/>
      <c r="G38" s="28" t="str">
        <f t="shared" si="0"/>
        <v/>
      </c>
      <c r="H38" s="28"/>
      <c r="I38" s="29"/>
      <c r="J38" s="29"/>
      <c r="K38" s="29"/>
      <c r="L38" s="30"/>
      <c r="M38" s="31"/>
    </row>
    <row r="39" spans="2:14" x14ac:dyDescent="0.15">
      <c r="B39" s="33"/>
      <c r="C39" s="34"/>
      <c r="D39" s="35">
        <v>10</v>
      </c>
      <c r="E39" s="50"/>
      <c r="F39" s="51"/>
      <c r="G39" s="36" t="str">
        <f t="shared" si="0"/>
        <v/>
      </c>
      <c r="H39" s="36"/>
      <c r="I39" s="37"/>
      <c r="J39" s="37"/>
      <c r="K39" s="37"/>
      <c r="L39" s="38"/>
      <c r="M39" s="39"/>
    </row>
    <row r="40" spans="2:14" ht="15" x14ac:dyDescent="0.15">
      <c r="B40" s="40" t="s">
        <v>26</v>
      </c>
      <c r="C40" s="50" t="s">
        <v>33</v>
      </c>
      <c r="D40" s="35">
        <v>11</v>
      </c>
      <c r="E40" s="50"/>
      <c r="F40" s="51"/>
      <c r="G40" s="36" t="str">
        <f t="shared" si="0"/>
        <v/>
      </c>
      <c r="H40" s="36"/>
      <c r="I40" s="37"/>
      <c r="J40" s="37"/>
      <c r="K40" s="37"/>
      <c r="L40" s="38"/>
      <c r="M40" s="39"/>
    </row>
    <row r="41" spans="2:14" ht="15" x14ac:dyDescent="0.15">
      <c r="B41" s="40" t="s">
        <v>27</v>
      </c>
      <c r="C41" s="34" t="str">
        <f>VLOOKUP(C40,'Übersicht Rennen'!$B$3:$C$9,2,FALSE)</f>
        <v>3.000 m</v>
      </c>
      <c r="D41" s="35">
        <v>12</v>
      </c>
      <c r="E41" s="50"/>
      <c r="F41" s="51"/>
      <c r="G41" s="36" t="str">
        <f t="shared" si="0"/>
        <v/>
      </c>
      <c r="H41" s="51">
        <v>0</v>
      </c>
      <c r="I41" s="37"/>
      <c r="J41" s="37">
        <f t="shared" ref="J41" si="7">SUM(G38:G41)</f>
        <v>0</v>
      </c>
      <c r="K41" s="37">
        <f t="shared" ref="K41" si="8">J41/4</f>
        <v>0</v>
      </c>
      <c r="L41" s="38">
        <f>(J41-120)/10</f>
        <v>-12</v>
      </c>
      <c r="M41" s="39">
        <f>L41*0.7%+H41*3%</f>
        <v>-8.3999999999999991E-2</v>
      </c>
    </row>
    <row r="42" spans="2:14" ht="15" x14ac:dyDescent="0.15">
      <c r="B42" s="41"/>
      <c r="C42" s="42"/>
      <c r="D42" s="43" t="s">
        <v>10</v>
      </c>
      <c r="E42" s="52"/>
      <c r="F42" s="44"/>
      <c r="G42" s="44" t="str">
        <f t="shared" si="0"/>
        <v/>
      </c>
      <c r="H42" s="44"/>
      <c r="I42" s="45"/>
      <c r="J42" s="45"/>
      <c r="K42" s="45"/>
      <c r="L42" s="46"/>
      <c r="M42" s="47"/>
    </row>
    <row r="43" spans="2:14" ht="15" x14ac:dyDescent="0.15">
      <c r="B43" s="25">
        <f t="shared" ref="B43" si="9">B38+1</f>
        <v>5</v>
      </c>
      <c r="C43" s="26" t="str">
        <f t="shared" ref="C43" si="10">$D$16&amp;"-"&amp;B43</f>
        <v>-5</v>
      </c>
      <c r="D43" s="27">
        <v>13</v>
      </c>
      <c r="E43" s="48"/>
      <c r="F43" s="49"/>
      <c r="G43" s="28" t="str">
        <f t="shared" si="0"/>
        <v/>
      </c>
      <c r="H43" s="28"/>
      <c r="I43" s="29"/>
      <c r="J43" s="29"/>
      <c r="K43" s="29"/>
      <c r="L43" s="30"/>
      <c r="M43" s="31"/>
      <c r="N43" s="32"/>
    </row>
    <row r="44" spans="2:14" x14ac:dyDescent="0.15">
      <c r="B44" s="33"/>
      <c r="C44" s="34"/>
      <c r="D44" s="35">
        <v>14</v>
      </c>
      <c r="E44" s="50"/>
      <c r="F44" s="51"/>
      <c r="G44" s="36" t="str">
        <f t="shared" si="0"/>
        <v/>
      </c>
      <c r="H44" s="36"/>
      <c r="I44" s="37"/>
      <c r="J44" s="37"/>
      <c r="K44" s="37"/>
      <c r="L44" s="38"/>
      <c r="M44" s="39"/>
      <c r="N44" s="32"/>
    </row>
    <row r="45" spans="2:14" ht="15" x14ac:dyDescent="0.15">
      <c r="B45" s="40" t="s">
        <v>26</v>
      </c>
      <c r="C45" s="50" t="s">
        <v>33</v>
      </c>
      <c r="D45" s="35">
        <v>15</v>
      </c>
      <c r="E45" s="50"/>
      <c r="F45" s="51"/>
      <c r="G45" s="36" t="str">
        <f t="shared" si="0"/>
        <v/>
      </c>
      <c r="H45" s="36"/>
      <c r="I45" s="37"/>
      <c r="J45" s="37"/>
      <c r="K45" s="37"/>
      <c r="L45" s="38"/>
      <c r="M45" s="39"/>
    </row>
    <row r="46" spans="2:14" ht="15" x14ac:dyDescent="0.15">
      <c r="B46" s="40" t="s">
        <v>27</v>
      </c>
      <c r="C46" s="34" t="str">
        <f>VLOOKUP(C45,'Übersicht Rennen'!$B$3:$C$9,2,FALSE)</f>
        <v>3.000 m</v>
      </c>
      <c r="D46" s="35">
        <v>16</v>
      </c>
      <c r="E46" s="50"/>
      <c r="F46" s="51"/>
      <c r="G46" s="36" t="str">
        <f t="shared" si="0"/>
        <v/>
      </c>
      <c r="H46" s="51">
        <v>0</v>
      </c>
      <c r="I46" s="37"/>
      <c r="J46" s="37">
        <f t="shared" ref="J46" si="11">SUM(G43:G46)</f>
        <v>0</v>
      </c>
      <c r="K46" s="37">
        <f t="shared" ref="K46" si="12">J46/4</f>
        <v>0</v>
      </c>
      <c r="L46" s="38">
        <f>(J46-120)/10</f>
        <v>-12</v>
      </c>
      <c r="M46" s="39">
        <f>L46*0.7%+H46*3%</f>
        <v>-8.3999999999999991E-2</v>
      </c>
      <c r="N46" s="32"/>
    </row>
    <row r="47" spans="2:14" ht="15" x14ac:dyDescent="0.15">
      <c r="B47" s="41"/>
      <c r="C47" s="42"/>
      <c r="D47" s="43" t="s">
        <v>10</v>
      </c>
      <c r="E47" s="52"/>
      <c r="F47" s="44"/>
      <c r="G47" s="44" t="str">
        <f t="shared" si="0"/>
        <v/>
      </c>
      <c r="H47" s="44"/>
      <c r="I47" s="45"/>
      <c r="J47" s="45"/>
      <c r="K47" s="45"/>
      <c r="L47" s="46"/>
      <c r="M47" s="47"/>
    </row>
    <row r="48" spans="2:14" ht="15" x14ac:dyDescent="0.15">
      <c r="B48" s="25">
        <f t="shared" ref="B48" si="13">B43+1</f>
        <v>6</v>
      </c>
      <c r="C48" s="26" t="str">
        <f t="shared" ref="C48" si="14">$D$16&amp;"-"&amp;B48</f>
        <v>-6</v>
      </c>
      <c r="D48" s="27">
        <v>17</v>
      </c>
      <c r="E48" s="48"/>
      <c r="F48" s="49"/>
      <c r="G48" s="28" t="str">
        <f t="shared" si="0"/>
        <v/>
      </c>
      <c r="H48" s="28"/>
      <c r="I48" s="29"/>
      <c r="J48" s="29"/>
      <c r="K48" s="29"/>
      <c r="L48" s="30"/>
      <c r="M48" s="31"/>
    </row>
    <row r="49" spans="2:14" x14ac:dyDescent="0.15">
      <c r="B49" s="33"/>
      <c r="C49" s="34"/>
      <c r="D49" s="35">
        <v>18</v>
      </c>
      <c r="E49" s="50"/>
      <c r="F49" s="51"/>
      <c r="G49" s="36" t="str">
        <f t="shared" si="0"/>
        <v/>
      </c>
      <c r="H49" s="36"/>
      <c r="I49" s="37"/>
      <c r="J49" s="37"/>
      <c r="K49" s="37"/>
      <c r="L49" s="38"/>
      <c r="M49" s="39"/>
    </row>
    <row r="50" spans="2:14" ht="15" x14ac:dyDescent="0.15">
      <c r="B50" s="40" t="s">
        <v>26</v>
      </c>
      <c r="C50" s="50" t="s">
        <v>33</v>
      </c>
      <c r="D50" s="35">
        <v>19</v>
      </c>
      <c r="E50" s="50"/>
      <c r="F50" s="51"/>
      <c r="G50" s="36" t="str">
        <f t="shared" si="0"/>
        <v/>
      </c>
      <c r="H50" s="36"/>
      <c r="I50" s="37"/>
      <c r="J50" s="37"/>
      <c r="K50" s="37"/>
      <c r="L50" s="38"/>
      <c r="M50" s="39"/>
      <c r="N50" s="32"/>
    </row>
    <row r="51" spans="2:14" ht="15" x14ac:dyDescent="0.15">
      <c r="B51" s="40" t="s">
        <v>27</v>
      </c>
      <c r="C51" s="34" t="str">
        <f>VLOOKUP(C50,'Übersicht Rennen'!$B$3:$C$9,2,FALSE)</f>
        <v>3.000 m</v>
      </c>
      <c r="D51" s="35">
        <v>20</v>
      </c>
      <c r="E51" s="50"/>
      <c r="F51" s="51"/>
      <c r="G51" s="36" t="str">
        <f t="shared" si="0"/>
        <v/>
      </c>
      <c r="H51" s="51">
        <v>0</v>
      </c>
      <c r="I51" s="37"/>
      <c r="J51" s="37">
        <f t="shared" ref="J51" si="15">SUM(G48:G51)</f>
        <v>0</v>
      </c>
      <c r="K51" s="37">
        <f t="shared" ref="K51" si="16">J51/4</f>
        <v>0</v>
      </c>
      <c r="L51" s="38">
        <f>(J51-120)/10</f>
        <v>-12</v>
      </c>
      <c r="M51" s="39">
        <f>L51*0.7%+H51*3%</f>
        <v>-8.3999999999999991E-2</v>
      </c>
    </row>
    <row r="52" spans="2:14" ht="15" x14ac:dyDescent="0.15">
      <c r="B52" s="41"/>
      <c r="C52" s="42"/>
      <c r="D52" s="43" t="s">
        <v>10</v>
      </c>
      <c r="E52" s="52"/>
      <c r="F52" s="44"/>
      <c r="G52" s="44" t="str">
        <f t="shared" si="0"/>
        <v/>
      </c>
      <c r="H52" s="44"/>
      <c r="I52" s="45"/>
      <c r="J52" s="45"/>
      <c r="K52" s="45"/>
      <c r="L52" s="46"/>
      <c r="M52" s="47"/>
    </row>
    <row r="53" spans="2:14" ht="15" x14ac:dyDescent="0.15">
      <c r="B53" s="25">
        <f t="shared" ref="B53" si="17">B48+1</f>
        <v>7</v>
      </c>
      <c r="C53" s="26" t="str">
        <f t="shared" ref="C53" si="18">$D$16&amp;"-"&amp;B53</f>
        <v>-7</v>
      </c>
      <c r="D53" s="27">
        <v>21</v>
      </c>
      <c r="E53" s="48"/>
      <c r="F53" s="49"/>
      <c r="G53" s="28" t="str">
        <f t="shared" si="0"/>
        <v/>
      </c>
      <c r="H53" s="28"/>
      <c r="I53" s="29"/>
      <c r="J53" s="29"/>
      <c r="K53" s="29"/>
      <c r="L53" s="30"/>
      <c r="M53" s="31"/>
    </row>
    <row r="54" spans="2:14" x14ac:dyDescent="0.15">
      <c r="B54" s="33"/>
      <c r="C54" s="34"/>
      <c r="D54" s="35">
        <v>22</v>
      </c>
      <c r="E54" s="50"/>
      <c r="F54" s="51"/>
      <c r="G54" s="36" t="str">
        <f t="shared" si="0"/>
        <v/>
      </c>
      <c r="H54" s="36"/>
      <c r="I54" s="37"/>
      <c r="J54" s="37"/>
      <c r="K54" s="37"/>
      <c r="L54" s="38"/>
      <c r="M54" s="39"/>
    </row>
    <row r="55" spans="2:14" ht="15" x14ac:dyDescent="0.15">
      <c r="B55" s="40" t="s">
        <v>26</v>
      </c>
      <c r="C55" s="50" t="s">
        <v>33</v>
      </c>
      <c r="D55" s="35">
        <v>23</v>
      </c>
      <c r="E55" s="50"/>
      <c r="F55" s="51"/>
      <c r="G55" s="36" t="str">
        <f t="shared" si="0"/>
        <v/>
      </c>
      <c r="H55" s="36"/>
      <c r="I55" s="37"/>
      <c r="J55" s="37"/>
      <c r="K55" s="37"/>
      <c r="L55" s="38"/>
      <c r="M55" s="39"/>
    </row>
    <row r="56" spans="2:14" ht="15" x14ac:dyDescent="0.15">
      <c r="B56" s="40" t="s">
        <v>27</v>
      </c>
      <c r="C56" s="34" t="str">
        <f>VLOOKUP(C55,'Übersicht Rennen'!$B$3:$C$9,2,FALSE)</f>
        <v>3.000 m</v>
      </c>
      <c r="D56" s="35">
        <v>24</v>
      </c>
      <c r="E56" s="50"/>
      <c r="F56" s="51"/>
      <c r="G56" s="36" t="str">
        <f t="shared" si="0"/>
        <v/>
      </c>
      <c r="H56" s="51">
        <v>0</v>
      </c>
      <c r="I56" s="37"/>
      <c r="J56" s="37">
        <f t="shared" ref="J56" si="19">SUM(G53:G56)</f>
        <v>0</v>
      </c>
      <c r="K56" s="37">
        <f t="shared" ref="K56" si="20">J56/4</f>
        <v>0</v>
      </c>
      <c r="L56" s="38">
        <f>(J56-120)/10</f>
        <v>-12</v>
      </c>
      <c r="M56" s="39">
        <f>L56*0.7%+H56*3%</f>
        <v>-8.3999999999999991E-2</v>
      </c>
    </row>
    <row r="57" spans="2:14" ht="15" x14ac:dyDescent="0.15">
      <c r="B57" s="41"/>
      <c r="C57" s="42"/>
      <c r="D57" s="43" t="s">
        <v>10</v>
      </c>
      <c r="E57" s="52"/>
      <c r="F57" s="44"/>
      <c r="G57" s="44" t="str">
        <f t="shared" si="0"/>
        <v/>
      </c>
      <c r="H57" s="44"/>
      <c r="I57" s="45"/>
      <c r="J57" s="45"/>
      <c r="K57" s="45"/>
      <c r="L57" s="46"/>
      <c r="M57" s="47"/>
    </row>
    <row r="58" spans="2:14" ht="15" x14ac:dyDescent="0.15">
      <c r="B58" s="25">
        <f t="shared" ref="B58" si="21">B53+1</f>
        <v>8</v>
      </c>
      <c r="C58" s="26" t="str">
        <f t="shared" ref="C58" si="22">$D$16&amp;"-"&amp;B58</f>
        <v>-8</v>
      </c>
      <c r="D58" s="27">
        <v>25</v>
      </c>
      <c r="E58" s="48"/>
      <c r="F58" s="49"/>
      <c r="G58" s="28" t="str">
        <f t="shared" si="0"/>
        <v/>
      </c>
      <c r="H58" s="28"/>
      <c r="I58" s="29"/>
      <c r="J58" s="29"/>
      <c r="K58" s="29"/>
      <c r="L58" s="30"/>
      <c r="M58" s="31"/>
    </row>
    <row r="59" spans="2:14" x14ac:dyDescent="0.15">
      <c r="B59" s="33"/>
      <c r="C59" s="34"/>
      <c r="D59" s="35">
        <v>26</v>
      </c>
      <c r="E59" s="50"/>
      <c r="F59" s="51"/>
      <c r="G59" s="36" t="str">
        <f t="shared" si="0"/>
        <v/>
      </c>
      <c r="H59" s="36"/>
      <c r="I59" s="37"/>
      <c r="J59" s="37"/>
      <c r="K59" s="37"/>
      <c r="L59" s="38"/>
      <c r="M59" s="39"/>
    </row>
    <row r="60" spans="2:14" ht="15" x14ac:dyDescent="0.15">
      <c r="B60" s="40" t="s">
        <v>26</v>
      </c>
      <c r="C60" s="50" t="s">
        <v>33</v>
      </c>
      <c r="D60" s="35">
        <v>27</v>
      </c>
      <c r="E60" s="50"/>
      <c r="F60" s="51"/>
      <c r="G60" s="36" t="str">
        <f t="shared" si="0"/>
        <v/>
      </c>
      <c r="H60" s="36"/>
      <c r="I60" s="37"/>
      <c r="J60" s="37"/>
      <c r="K60" s="37"/>
      <c r="L60" s="38"/>
      <c r="M60" s="39"/>
    </row>
    <row r="61" spans="2:14" ht="15" x14ac:dyDescent="0.15">
      <c r="B61" s="40" t="s">
        <v>27</v>
      </c>
      <c r="C61" s="34" t="str">
        <f>VLOOKUP(C60,'Übersicht Rennen'!$B$3:$C$9,2,FALSE)</f>
        <v>3.000 m</v>
      </c>
      <c r="D61" s="35">
        <v>28</v>
      </c>
      <c r="E61" s="50"/>
      <c r="F61" s="51"/>
      <c r="G61" s="36" t="str">
        <f t="shared" si="0"/>
        <v/>
      </c>
      <c r="H61" s="51">
        <v>0</v>
      </c>
      <c r="I61" s="37"/>
      <c r="J61" s="37">
        <f t="shared" ref="J61" si="23">SUM(G58:G61)</f>
        <v>0</v>
      </c>
      <c r="K61" s="37">
        <f t="shared" ref="K61" si="24">J61/4</f>
        <v>0</v>
      </c>
      <c r="L61" s="38">
        <f>(J61-120)/10</f>
        <v>-12</v>
      </c>
      <c r="M61" s="39">
        <f>L61*0.7%+H61*3%</f>
        <v>-8.3999999999999991E-2</v>
      </c>
    </row>
    <row r="62" spans="2:14" ht="15" x14ac:dyDescent="0.15">
      <c r="B62" s="41"/>
      <c r="C62" s="42"/>
      <c r="D62" s="43" t="s">
        <v>10</v>
      </c>
      <c r="E62" s="52"/>
      <c r="F62" s="44"/>
      <c r="G62" s="44" t="str">
        <f t="shared" si="0"/>
        <v/>
      </c>
      <c r="H62" s="44"/>
      <c r="I62" s="45"/>
      <c r="J62" s="45"/>
      <c r="K62" s="45"/>
      <c r="L62" s="46"/>
      <c r="M62" s="47"/>
    </row>
    <row r="63" spans="2:14" ht="15" x14ac:dyDescent="0.15">
      <c r="B63" s="25">
        <f t="shared" ref="B63" si="25">B58+1</f>
        <v>9</v>
      </c>
      <c r="C63" s="26" t="str">
        <f t="shared" ref="C63" si="26">$D$16&amp;"-"&amp;B63</f>
        <v>-9</v>
      </c>
      <c r="D63" s="27">
        <v>29</v>
      </c>
      <c r="E63" s="48"/>
      <c r="F63" s="49"/>
      <c r="G63" s="28" t="str">
        <f t="shared" si="0"/>
        <v/>
      </c>
      <c r="H63" s="28"/>
      <c r="I63" s="29"/>
      <c r="J63" s="29"/>
      <c r="K63" s="29"/>
      <c r="L63" s="30"/>
      <c r="M63" s="31"/>
    </row>
    <row r="64" spans="2:14" x14ac:dyDescent="0.15">
      <c r="B64" s="33"/>
      <c r="C64" s="34"/>
      <c r="D64" s="35">
        <v>30</v>
      </c>
      <c r="E64" s="50"/>
      <c r="F64" s="51"/>
      <c r="G64" s="36" t="str">
        <f t="shared" si="0"/>
        <v/>
      </c>
      <c r="H64" s="36"/>
      <c r="I64" s="37"/>
      <c r="J64" s="37"/>
      <c r="K64" s="37"/>
      <c r="L64" s="38"/>
      <c r="M64" s="39"/>
    </row>
    <row r="65" spans="2:13" ht="15" x14ac:dyDescent="0.15">
      <c r="B65" s="40" t="s">
        <v>26</v>
      </c>
      <c r="C65" s="50" t="s">
        <v>33</v>
      </c>
      <c r="D65" s="35">
        <v>31</v>
      </c>
      <c r="E65" s="50"/>
      <c r="F65" s="51"/>
      <c r="G65" s="36" t="str">
        <f t="shared" si="0"/>
        <v/>
      </c>
      <c r="H65" s="36"/>
      <c r="I65" s="37"/>
      <c r="J65" s="37"/>
      <c r="K65" s="37"/>
      <c r="L65" s="38"/>
      <c r="M65" s="39"/>
    </row>
    <row r="66" spans="2:13" ht="15" x14ac:dyDescent="0.15">
      <c r="B66" s="40" t="s">
        <v>27</v>
      </c>
      <c r="C66" s="34" t="str">
        <f>VLOOKUP(C65,'Übersicht Rennen'!$B$3:$C$9,2,FALSE)</f>
        <v>3.000 m</v>
      </c>
      <c r="D66" s="35">
        <v>32</v>
      </c>
      <c r="E66" s="50"/>
      <c r="F66" s="51"/>
      <c r="G66" s="36" t="str">
        <f t="shared" si="0"/>
        <v/>
      </c>
      <c r="H66" s="51">
        <v>0</v>
      </c>
      <c r="I66" s="37"/>
      <c r="J66" s="37">
        <f t="shared" ref="J66" si="27">SUM(G63:G66)</f>
        <v>0</v>
      </c>
      <c r="K66" s="37">
        <f t="shared" ref="K66" si="28">J66/4</f>
        <v>0</v>
      </c>
      <c r="L66" s="38">
        <f>(J66-120)/10</f>
        <v>-12</v>
      </c>
      <c r="M66" s="39">
        <f>L66*0.7%+H66*3%</f>
        <v>-8.3999999999999991E-2</v>
      </c>
    </row>
    <row r="67" spans="2:13" ht="15" x14ac:dyDescent="0.15">
      <c r="B67" s="41"/>
      <c r="C67" s="42"/>
      <c r="D67" s="43" t="s">
        <v>10</v>
      </c>
      <c r="E67" s="52"/>
      <c r="F67" s="44"/>
      <c r="G67" s="44" t="str">
        <f t="shared" si="0"/>
        <v/>
      </c>
      <c r="H67" s="44"/>
      <c r="I67" s="45"/>
      <c r="J67" s="45"/>
      <c r="K67" s="45"/>
      <c r="L67" s="46"/>
      <c r="M67" s="47"/>
    </row>
    <row r="68" spans="2:13" ht="15" x14ac:dyDescent="0.15">
      <c r="B68" s="25">
        <f t="shared" ref="B68" si="29">B63+1</f>
        <v>10</v>
      </c>
      <c r="C68" s="26" t="str">
        <f t="shared" ref="C68" si="30">$D$16&amp;"-"&amp;B68</f>
        <v>-10</v>
      </c>
      <c r="D68" s="27">
        <v>33</v>
      </c>
      <c r="E68" s="48"/>
      <c r="F68" s="49"/>
      <c r="G68" s="28" t="str">
        <f t="shared" si="0"/>
        <v/>
      </c>
      <c r="H68" s="28"/>
      <c r="I68" s="29"/>
      <c r="J68" s="29"/>
      <c r="K68" s="29"/>
      <c r="L68" s="30"/>
      <c r="M68" s="31"/>
    </row>
    <row r="69" spans="2:13" x14ac:dyDescent="0.15">
      <c r="B69" s="33"/>
      <c r="C69" s="34"/>
      <c r="D69" s="35">
        <v>34</v>
      </c>
      <c r="E69" s="50"/>
      <c r="F69" s="51"/>
      <c r="G69" s="36" t="str">
        <f t="shared" si="0"/>
        <v/>
      </c>
      <c r="H69" s="36"/>
      <c r="I69" s="37"/>
      <c r="J69" s="37"/>
      <c r="K69" s="37"/>
      <c r="L69" s="38"/>
      <c r="M69" s="39"/>
    </row>
    <row r="70" spans="2:13" ht="15" x14ac:dyDescent="0.15">
      <c r="B70" s="40" t="s">
        <v>26</v>
      </c>
      <c r="C70" s="50" t="s">
        <v>33</v>
      </c>
      <c r="D70" s="35">
        <v>35</v>
      </c>
      <c r="E70" s="50"/>
      <c r="F70" s="51"/>
      <c r="G70" s="36" t="str">
        <f t="shared" si="0"/>
        <v/>
      </c>
      <c r="H70" s="36"/>
      <c r="I70" s="37"/>
      <c r="J70" s="37"/>
      <c r="K70" s="37"/>
      <c r="L70" s="38"/>
      <c r="M70" s="39"/>
    </row>
    <row r="71" spans="2:13" ht="15" x14ac:dyDescent="0.15">
      <c r="B71" s="40" t="s">
        <v>27</v>
      </c>
      <c r="C71" s="34" t="str">
        <f>VLOOKUP(C70,'Übersicht Rennen'!$B$3:$C$9,2,FALSE)</f>
        <v>3.000 m</v>
      </c>
      <c r="D71" s="35">
        <v>36</v>
      </c>
      <c r="E71" s="50"/>
      <c r="F71" s="51"/>
      <c r="G71" s="36" t="str">
        <f t="shared" si="0"/>
        <v/>
      </c>
      <c r="H71" s="51">
        <v>0</v>
      </c>
      <c r="I71" s="37"/>
      <c r="J71" s="37">
        <f t="shared" ref="J71" si="31">SUM(G68:G71)</f>
        <v>0</v>
      </c>
      <c r="K71" s="37">
        <f t="shared" ref="K71" si="32">J71/4</f>
        <v>0</v>
      </c>
      <c r="L71" s="38">
        <f>(J71-120)/10</f>
        <v>-12</v>
      </c>
      <c r="M71" s="39">
        <f>L71*0.7%+H71*3%</f>
        <v>-8.3999999999999991E-2</v>
      </c>
    </row>
    <row r="72" spans="2:13" ht="15" x14ac:dyDescent="0.15">
      <c r="B72" s="41"/>
      <c r="C72" s="42"/>
      <c r="D72" s="43" t="s">
        <v>10</v>
      </c>
      <c r="E72" s="52"/>
      <c r="F72" s="44"/>
      <c r="G72" s="44" t="str">
        <f t="shared" si="0"/>
        <v/>
      </c>
      <c r="H72" s="44"/>
      <c r="I72" s="45"/>
      <c r="J72" s="45"/>
      <c r="K72" s="45"/>
      <c r="L72" s="46"/>
      <c r="M72" s="47"/>
    </row>
    <row r="73" spans="2:13" ht="15" x14ac:dyDescent="0.15">
      <c r="B73" s="25">
        <f t="shared" ref="B73" si="33">B68+1</f>
        <v>11</v>
      </c>
      <c r="C73" s="26" t="str">
        <f t="shared" ref="C73" si="34">$D$16&amp;"-"&amp;B73</f>
        <v>-11</v>
      </c>
      <c r="D73" s="27">
        <v>37</v>
      </c>
      <c r="E73" s="48"/>
      <c r="F73" s="49"/>
      <c r="G73" s="28" t="str">
        <f t="shared" si="0"/>
        <v/>
      </c>
      <c r="H73" s="28"/>
      <c r="I73" s="29"/>
      <c r="J73" s="29"/>
      <c r="K73" s="29"/>
      <c r="L73" s="30"/>
      <c r="M73" s="31"/>
    </row>
    <row r="74" spans="2:13" x14ac:dyDescent="0.15">
      <c r="B74" s="33"/>
      <c r="C74" s="34"/>
      <c r="D74" s="35">
        <v>38</v>
      </c>
      <c r="E74" s="50"/>
      <c r="F74" s="51"/>
      <c r="G74" s="36" t="str">
        <f t="shared" si="0"/>
        <v/>
      </c>
      <c r="H74" s="36"/>
      <c r="I74" s="37"/>
      <c r="J74" s="37"/>
      <c r="K74" s="37"/>
      <c r="L74" s="38"/>
      <c r="M74" s="39"/>
    </row>
    <row r="75" spans="2:13" ht="15" x14ac:dyDescent="0.15">
      <c r="B75" s="40" t="s">
        <v>26</v>
      </c>
      <c r="C75" s="50" t="s">
        <v>33</v>
      </c>
      <c r="D75" s="35">
        <v>39</v>
      </c>
      <c r="E75" s="50"/>
      <c r="F75" s="51"/>
      <c r="G75" s="36" t="str">
        <f t="shared" si="0"/>
        <v/>
      </c>
      <c r="H75" s="36"/>
      <c r="I75" s="37"/>
      <c r="J75" s="37"/>
      <c r="K75" s="37"/>
      <c r="L75" s="38"/>
      <c r="M75" s="39"/>
    </row>
    <row r="76" spans="2:13" ht="15" x14ac:dyDescent="0.15">
      <c r="B76" s="40" t="s">
        <v>27</v>
      </c>
      <c r="C76" s="34" t="str">
        <f>VLOOKUP(C75,'Übersicht Rennen'!$B$3:$C$9,2,FALSE)</f>
        <v>3.000 m</v>
      </c>
      <c r="D76" s="35">
        <v>40</v>
      </c>
      <c r="E76" s="50"/>
      <c r="F76" s="51"/>
      <c r="G76" s="36" t="str">
        <f t="shared" si="0"/>
        <v/>
      </c>
      <c r="H76" s="51">
        <v>0</v>
      </c>
      <c r="I76" s="37"/>
      <c r="J76" s="37">
        <f t="shared" ref="J76" si="35">SUM(G73:G76)</f>
        <v>0</v>
      </c>
      <c r="K76" s="37">
        <f t="shared" ref="K76" si="36">J76/4</f>
        <v>0</v>
      </c>
      <c r="L76" s="38">
        <f>(J76-120)/10</f>
        <v>-12</v>
      </c>
      <c r="M76" s="39">
        <f>L76*0.7%+H76*3%</f>
        <v>-8.3999999999999991E-2</v>
      </c>
    </row>
    <row r="77" spans="2:13" ht="15" x14ac:dyDescent="0.15">
      <c r="B77" s="41"/>
      <c r="C77" s="42"/>
      <c r="D77" s="43" t="s">
        <v>10</v>
      </c>
      <c r="E77" s="52"/>
      <c r="F77" s="44"/>
      <c r="G77" s="44" t="str">
        <f t="shared" si="0"/>
        <v/>
      </c>
      <c r="H77" s="44"/>
      <c r="I77" s="45"/>
      <c r="J77" s="45"/>
      <c r="K77" s="45"/>
      <c r="L77" s="46"/>
      <c r="M77" s="47"/>
    </row>
    <row r="78" spans="2:13" ht="15" x14ac:dyDescent="0.15">
      <c r="B78" s="25">
        <f t="shared" ref="B78" si="37">B73+1</f>
        <v>12</v>
      </c>
      <c r="C78" s="26" t="str">
        <f t="shared" ref="C78" si="38">$D$16&amp;"-"&amp;B78</f>
        <v>-12</v>
      </c>
      <c r="D78" s="27">
        <v>41</v>
      </c>
      <c r="E78" s="48"/>
      <c r="F78" s="49"/>
      <c r="G78" s="28" t="str">
        <f t="shared" si="0"/>
        <v/>
      </c>
      <c r="H78" s="28"/>
      <c r="I78" s="29"/>
      <c r="J78" s="29"/>
      <c r="K78" s="29"/>
      <c r="L78" s="30"/>
      <c r="M78" s="31"/>
    </row>
    <row r="79" spans="2:13" x14ac:dyDescent="0.15">
      <c r="B79" s="33"/>
      <c r="C79" s="34"/>
      <c r="D79" s="35">
        <v>42</v>
      </c>
      <c r="E79" s="50"/>
      <c r="F79" s="51"/>
      <c r="G79" s="36" t="str">
        <f t="shared" si="0"/>
        <v/>
      </c>
      <c r="H79" s="36"/>
      <c r="I79" s="37"/>
      <c r="J79" s="37"/>
      <c r="K79" s="37"/>
      <c r="L79" s="38"/>
      <c r="M79" s="39"/>
    </row>
    <row r="80" spans="2:13" ht="15" x14ac:dyDescent="0.15">
      <c r="B80" s="40" t="s">
        <v>26</v>
      </c>
      <c r="C80" s="50" t="s">
        <v>33</v>
      </c>
      <c r="D80" s="35">
        <v>43</v>
      </c>
      <c r="E80" s="50"/>
      <c r="F80" s="51"/>
      <c r="G80" s="36" t="str">
        <f t="shared" si="0"/>
        <v/>
      </c>
      <c r="H80" s="36"/>
      <c r="I80" s="37"/>
      <c r="J80" s="37"/>
      <c r="K80" s="37"/>
      <c r="L80" s="38"/>
      <c r="M80" s="39"/>
    </row>
    <row r="81" spans="2:13" ht="15" x14ac:dyDescent="0.15">
      <c r="B81" s="40" t="s">
        <v>27</v>
      </c>
      <c r="C81" s="34" t="str">
        <f>VLOOKUP(C80,'Übersicht Rennen'!$B$3:$C$9,2,FALSE)</f>
        <v>3.000 m</v>
      </c>
      <c r="D81" s="35">
        <v>44</v>
      </c>
      <c r="E81" s="50"/>
      <c r="F81" s="51"/>
      <c r="G81" s="36" t="str">
        <f t="shared" si="0"/>
        <v/>
      </c>
      <c r="H81" s="51">
        <v>0</v>
      </c>
      <c r="I81" s="37"/>
      <c r="J81" s="37">
        <f t="shared" ref="J81" si="39">SUM(G78:G81)</f>
        <v>0</v>
      </c>
      <c r="K81" s="37">
        <f t="shared" ref="K81" si="40">J81/4</f>
        <v>0</v>
      </c>
      <c r="L81" s="38">
        <f>(J81-120)/10</f>
        <v>-12</v>
      </c>
      <c r="M81" s="39">
        <f>L81*0.7%+H81*3%</f>
        <v>-8.3999999999999991E-2</v>
      </c>
    </row>
    <row r="82" spans="2:13" ht="15" x14ac:dyDescent="0.15">
      <c r="B82" s="41"/>
      <c r="C82" s="42"/>
      <c r="D82" s="43" t="s">
        <v>10</v>
      </c>
      <c r="E82" s="52"/>
      <c r="F82" s="44"/>
      <c r="G82" s="44" t="str">
        <f t="shared" si="0"/>
        <v/>
      </c>
      <c r="H82" s="44"/>
      <c r="I82" s="45"/>
      <c r="J82" s="45"/>
      <c r="K82" s="45"/>
      <c r="L82" s="46"/>
      <c r="M82" s="47"/>
    </row>
    <row r="83" spans="2:13" ht="15" x14ac:dyDescent="0.15">
      <c r="B83" s="25">
        <f t="shared" ref="B83" si="41">B78+1</f>
        <v>13</v>
      </c>
      <c r="C83" s="26" t="str">
        <f t="shared" ref="C83" si="42">$D$16&amp;"-"&amp;B83</f>
        <v>-13</v>
      </c>
      <c r="D83" s="27">
        <v>45</v>
      </c>
      <c r="E83" s="48"/>
      <c r="F83" s="49"/>
      <c r="G83" s="28" t="str">
        <f t="shared" si="0"/>
        <v/>
      </c>
      <c r="H83" s="28"/>
      <c r="I83" s="29"/>
      <c r="J83" s="29"/>
      <c r="K83" s="29"/>
      <c r="L83" s="30"/>
      <c r="M83" s="31"/>
    </row>
    <row r="84" spans="2:13" x14ac:dyDescent="0.15">
      <c r="B84" s="33"/>
      <c r="C84" s="34"/>
      <c r="D84" s="35">
        <v>46</v>
      </c>
      <c r="E84" s="50"/>
      <c r="F84" s="51"/>
      <c r="G84" s="36" t="str">
        <f t="shared" si="0"/>
        <v/>
      </c>
      <c r="H84" s="36"/>
      <c r="I84" s="37"/>
      <c r="J84" s="37"/>
      <c r="K84" s="37"/>
      <c r="L84" s="38"/>
      <c r="M84" s="39"/>
    </row>
    <row r="85" spans="2:13" ht="15" x14ac:dyDescent="0.15">
      <c r="B85" s="40" t="s">
        <v>26</v>
      </c>
      <c r="C85" s="50" t="s">
        <v>33</v>
      </c>
      <c r="D85" s="35">
        <v>47</v>
      </c>
      <c r="E85" s="50"/>
      <c r="F85" s="51"/>
      <c r="G85" s="36" t="str">
        <f t="shared" si="0"/>
        <v/>
      </c>
      <c r="H85" s="36"/>
      <c r="I85" s="37"/>
      <c r="J85" s="37"/>
      <c r="K85" s="37"/>
      <c r="L85" s="38"/>
      <c r="M85" s="39"/>
    </row>
    <row r="86" spans="2:13" ht="15" x14ac:dyDescent="0.15">
      <c r="B86" s="40" t="s">
        <v>27</v>
      </c>
      <c r="C86" s="34" t="str">
        <f>VLOOKUP(C85,'Übersicht Rennen'!$B$3:$C$9,2,FALSE)</f>
        <v>3.000 m</v>
      </c>
      <c r="D86" s="35">
        <v>48</v>
      </c>
      <c r="E86" s="50"/>
      <c r="F86" s="51"/>
      <c r="G86" s="36" t="str">
        <f t="shared" si="0"/>
        <v/>
      </c>
      <c r="H86" s="51">
        <v>0</v>
      </c>
      <c r="I86" s="37"/>
      <c r="J86" s="37">
        <f t="shared" ref="J86" si="43">SUM(G83:G86)</f>
        <v>0</v>
      </c>
      <c r="K86" s="37">
        <f t="shared" ref="K86" si="44">J86/4</f>
        <v>0</v>
      </c>
      <c r="L86" s="38">
        <f>(J86-120)/10</f>
        <v>-12</v>
      </c>
      <c r="M86" s="39">
        <f>L86*0.7%+H86*3%</f>
        <v>-8.3999999999999991E-2</v>
      </c>
    </row>
    <row r="87" spans="2:13" ht="15" x14ac:dyDescent="0.15">
      <c r="B87" s="41"/>
      <c r="C87" s="42"/>
      <c r="D87" s="43" t="s">
        <v>10</v>
      </c>
      <c r="E87" s="52"/>
      <c r="F87" s="44"/>
      <c r="G87" s="44" t="str">
        <f t="shared" si="0"/>
        <v/>
      </c>
      <c r="H87" s="44"/>
      <c r="I87" s="45"/>
      <c r="J87" s="45"/>
      <c r="K87" s="45"/>
      <c r="L87" s="46"/>
      <c r="M87" s="47"/>
    </row>
    <row r="88" spans="2:13" ht="15" x14ac:dyDescent="0.15">
      <c r="B88" s="25">
        <f t="shared" ref="B88" si="45">B83+1</f>
        <v>14</v>
      </c>
      <c r="C88" s="26" t="str">
        <f t="shared" ref="C88" si="46">$D$16&amp;"-"&amp;B88</f>
        <v>-14</v>
      </c>
      <c r="D88" s="27">
        <v>49</v>
      </c>
      <c r="E88" s="48"/>
      <c r="F88" s="49"/>
      <c r="G88" s="28" t="str">
        <f t="shared" ref="G88:G122" si="47">IF($G$22-F88&gt;120,"",$G$22-F88)</f>
        <v/>
      </c>
      <c r="H88" s="28"/>
      <c r="I88" s="29"/>
      <c r="J88" s="29"/>
      <c r="K88" s="29"/>
      <c r="L88" s="30"/>
      <c r="M88" s="31"/>
    </row>
    <row r="89" spans="2:13" x14ac:dyDescent="0.15">
      <c r="B89" s="33"/>
      <c r="C89" s="34"/>
      <c r="D89" s="35">
        <v>50</v>
      </c>
      <c r="E89" s="50"/>
      <c r="F89" s="51"/>
      <c r="G89" s="36" t="str">
        <f t="shared" si="47"/>
        <v/>
      </c>
      <c r="H89" s="36"/>
      <c r="I89" s="37"/>
      <c r="J89" s="37"/>
      <c r="K89" s="37"/>
      <c r="L89" s="38"/>
      <c r="M89" s="39"/>
    </row>
    <row r="90" spans="2:13" ht="15" x14ac:dyDescent="0.15">
      <c r="B90" s="40" t="s">
        <v>26</v>
      </c>
      <c r="C90" s="50" t="s">
        <v>33</v>
      </c>
      <c r="D90" s="35">
        <v>51</v>
      </c>
      <c r="E90" s="50"/>
      <c r="F90" s="51"/>
      <c r="G90" s="36" t="str">
        <f t="shared" si="47"/>
        <v/>
      </c>
      <c r="H90" s="36"/>
      <c r="I90" s="37"/>
      <c r="J90" s="37"/>
      <c r="K90" s="37"/>
      <c r="L90" s="38"/>
      <c r="M90" s="39"/>
    </row>
    <row r="91" spans="2:13" ht="15" x14ac:dyDescent="0.15">
      <c r="B91" s="40" t="s">
        <v>27</v>
      </c>
      <c r="C91" s="34" t="str">
        <f>VLOOKUP(C90,'Übersicht Rennen'!$B$3:$C$9,2,FALSE)</f>
        <v>3.000 m</v>
      </c>
      <c r="D91" s="35">
        <v>52</v>
      </c>
      <c r="E91" s="50"/>
      <c r="F91" s="51"/>
      <c r="G91" s="36" t="str">
        <f t="shared" si="47"/>
        <v/>
      </c>
      <c r="H91" s="51">
        <v>0</v>
      </c>
      <c r="I91" s="37"/>
      <c r="J91" s="37">
        <f t="shared" ref="J91" si="48">SUM(G88:G91)</f>
        <v>0</v>
      </c>
      <c r="K91" s="37">
        <f t="shared" ref="K91" si="49">J91/4</f>
        <v>0</v>
      </c>
      <c r="L91" s="38">
        <f>(J91-120)/10</f>
        <v>-12</v>
      </c>
      <c r="M91" s="39">
        <f>L91*0.7%+H91*3%</f>
        <v>-8.3999999999999991E-2</v>
      </c>
    </row>
    <row r="92" spans="2:13" ht="15" x14ac:dyDescent="0.15">
      <c r="B92" s="41"/>
      <c r="C92" s="42"/>
      <c r="D92" s="43" t="s">
        <v>10</v>
      </c>
      <c r="E92" s="52"/>
      <c r="F92" s="44"/>
      <c r="G92" s="44" t="str">
        <f t="shared" si="47"/>
        <v/>
      </c>
      <c r="H92" s="44"/>
      <c r="I92" s="45"/>
      <c r="J92" s="45"/>
      <c r="K92" s="45"/>
      <c r="L92" s="46"/>
      <c r="M92" s="47"/>
    </row>
    <row r="93" spans="2:13" ht="15" x14ac:dyDescent="0.15">
      <c r="B93" s="25">
        <f t="shared" ref="B93" si="50">B88+1</f>
        <v>15</v>
      </c>
      <c r="C93" s="26" t="str">
        <f t="shared" ref="C93" si="51">$D$16&amp;"-"&amp;B93</f>
        <v>-15</v>
      </c>
      <c r="D93" s="27">
        <v>53</v>
      </c>
      <c r="E93" s="48"/>
      <c r="F93" s="49"/>
      <c r="G93" s="28" t="str">
        <f t="shared" si="47"/>
        <v/>
      </c>
      <c r="H93" s="28"/>
      <c r="I93" s="29"/>
      <c r="J93" s="29"/>
      <c r="K93" s="29"/>
      <c r="L93" s="30"/>
      <c r="M93" s="31"/>
    </row>
    <row r="94" spans="2:13" x14ac:dyDescent="0.15">
      <c r="B94" s="33"/>
      <c r="C94" s="34"/>
      <c r="D94" s="35">
        <v>54</v>
      </c>
      <c r="E94" s="50"/>
      <c r="F94" s="51"/>
      <c r="G94" s="36" t="str">
        <f t="shared" si="47"/>
        <v/>
      </c>
      <c r="H94" s="36"/>
      <c r="I94" s="37"/>
      <c r="J94" s="37"/>
      <c r="K94" s="37"/>
      <c r="L94" s="38"/>
      <c r="M94" s="39"/>
    </row>
    <row r="95" spans="2:13" ht="15" x14ac:dyDescent="0.15">
      <c r="B95" s="40" t="s">
        <v>26</v>
      </c>
      <c r="C95" s="50" t="s">
        <v>33</v>
      </c>
      <c r="D95" s="35">
        <v>55</v>
      </c>
      <c r="E95" s="50"/>
      <c r="F95" s="51"/>
      <c r="G95" s="36" t="str">
        <f t="shared" si="47"/>
        <v/>
      </c>
      <c r="H95" s="36"/>
      <c r="I95" s="37"/>
      <c r="J95" s="37"/>
      <c r="K95" s="37"/>
      <c r="L95" s="38"/>
      <c r="M95" s="39"/>
    </row>
    <row r="96" spans="2:13" ht="15" x14ac:dyDescent="0.15">
      <c r="B96" s="40" t="s">
        <v>27</v>
      </c>
      <c r="C96" s="34" t="str">
        <f>VLOOKUP(C95,'Übersicht Rennen'!$B$3:$C$9,2,FALSE)</f>
        <v>3.000 m</v>
      </c>
      <c r="D96" s="35">
        <v>56</v>
      </c>
      <c r="E96" s="50"/>
      <c r="F96" s="51"/>
      <c r="G96" s="36" t="str">
        <f t="shared" si="47"/>
        <v/>
      </c>
      <c r="H96" s="51">
        <v>0</v>
      </c>
      <c r="I96" s="37"/>
      <c r="J96" s="37">
        <f t="shared" ref="J96" si="52">SUM(G93:G96)</f>
        <v>0</v>
      </c>
      <c r="K96" s="37">
        <f t="shared" ref="K96" si="53">J96/4</f>
        <v>0</v>
      </c>
      <c r="L96" s="38">
        <f>(J96-120)/10</f>
        <v>-12</v>
      </c>
      <c r="M96" s="39">
        <f>L96*0.7%+H96*3%</f>
        <v>-8.3999999999999991E-2</v>
      </c>
    </row>
    <row r="97" spans="2:13" ht="15" x14ac:dyDescent="0.15">
      <c r="B97" s="41"/>
      <c r="C97" s="42"/>
      <c r="D97" s="43" t="s">
        <v>10</v>
      </c>
      <c r="E97" s="52"/>
      <c r="F97" s="44"/>
      <c r="G97" s="44" t="str">
        <f t="shared" si="47"/>
        <v/>
      </c>
      <c r="H97" s="44"/>
      <c r="I97" s="45"/>
      <c r="J97" s="45"/>
      <c r="K97" s="45"/>
      <c r="L97" s="46"/>
      <c r="M97" s="47"/>
    </row>
    <row r="98" spans="2:13" ht="15" x14ac:dyDescent="0.15">
      <c r="B98" s="25">
        <f t="shared" ref="B98" si="54">B93+1</f>
        <v>16</v>
      </c>
      <c r="C98" s="26" t="str">
        <f t="shared" ref="C98" si="55">$D$16&amp;"-"&amp;B98</f>
        <v>-16</v>
      </c>
      <c r="D98" s="27">
        <v>57</v>
      </c>
      <c r="E98" s="48"/>
      <c r="F98" s="49"/>
      <c r="G98" s="28" t="str">
        <f t="shared" si="47"/>
        <v/>
      </c>
      <c r="H98" s="28"/>
      <c r="I98" s="29"/>
      <c r="J98" s="29"/>
      <c r="K98" s="29"/>
      <c r="L98" s="30"/>
      <c r="M98" s="31"/>
    </row>
    <row r="99" spans="2:13" x14ac:dyDescent="0.15">
      <c r="B99" s="33"/>
      <c r="C99" s="34"/>
      <c r="D99" s="35">
        <v>58</v>
      </c>
      <c r="E99" s="50"/>
      <c r="F99" s="51"/>
      <c r="G99" s="36" t="str">
        <f t="shared" si="47"/>
        <v/>
      </c>
      <c r="H99" s="36"/>
      <c r="I99" s="37"/>
      <c r="J99" s="37"/>
      <c r="K99" s="37"/>
      <c r="L99" s="38"/>
      <c r="M99" s="39"/>
    </row>
    <row r="100" spans="2:13" ht="15" x14ac:dyDescent="0.15">
      <c r="B100" s="40" t="s">
        <v>26</v>
      </c>
      <c r="C100" s="50" t="s">
        <v>33</v>
      </c>
      <c r="D100" s="35">
        <v>59</v>
      </c>
      <c r="E100" s="50"/>
      <c r="F100" s="51"/>
      <c r="G100" s="36" t="str">
        <f t="shared" si="47"/>
        <v/>
      </c>
      <c r="H100" s="36"/>
      <c r="I100" s="37"/>
      <c r="J100" s="37"/>
      <c r="K100" s="37"/>
      <c r="L100" s="38"/>
      <c r="M100" s="39"/>
    </row>
    <row r="101" spans="2:13" ht="15" x14ac:dyDescent="0.15">
      <c r="B101" s="40" t="s">
        <v>27</v>
      </c>
      <c r="C101" s="34" t="str">
        <f>VLOOKUP(C100,'Übersicht Rennen'!$B$3:$C$9,2,FALSE)</f>
        <v>3.000 m</v>
      </c>
      <c r="D101" s="35">
        <v>60</v>
      </c>
      <c r="E101" s="50"/>
      <c r="F101" s="51"/>
      <c r="G101" s="36" t="str">
        <f t="shared" si="47"/>
        <v/>
      </c>
      <c r="H101" s="51">
        <v>0</v>
      </c>
      <c r="I101" s="37"/>
      <c r="J101" s="37">
        <f t="shared" ref="J101" si="56">SUM(G98:G101)</f>
        <v>0</v>
      </c>
      <c r="K101" s="37">
        <f t="shared" ref="K101" si="57">J101/4</f>
        <v>0</v>
      </c>
      <c r="L101" s="38">
        <f>(J101-120)/10</f>
        <v>-12</v>
      </c>
      <c r="M101" s="39">
        <f>L101*0.7%+H101*3%</f>
        <v>-8.3999999999999991E-2</v>
      </c>
    </row>
    <row r="102" spans="2:13" ht="15" x14ac:dyDescent="0.15">
      <c r="B102" s="41"/>
      <c r="C102" s="42"/>
      <c r="D102" s="43" t="s">
        <v>10</v>
      </c>
      <c r="E102" s="52"/>
      <c r="F102" s="44"/>
      <c r="G102" s="44" t="str">
        <f t="shared" si="47"/>
        <v/>
      </c>
      <c r="H102" s="44"/>
      <c r="I102" s="45"/>
      <c r="J102" s="45"/>
      <c r="K102" s="45"/>
      <c r="L102" s="46"/>
      <c r="M102" s="47"/>
    </row>
    <row r="103" spans="2:13" ht="15" x14ac:dyDescent="0.15">
      <c r="B103" s="25">
        <f t="shared" ref="B103" si="58">B98+1</f>
        <v>17</v>
      </c>
      <c r="C103" s="26" t="str">
        <f t="shared" ref="C103" si="59">$D$16&amp;"-"&amp;B103</f>
        <v>-17</v>
      </c>
      <c r="D103" s="27">
        <v>61</v>
      </c>
      <c r="E103" s="48"/>
      <c r="F103" s="49"/>
      <c r="G103" s="28" t="str">
        <f t="shared" si="47"/>
        <v/>
      </c>
      <c r="H103" s="28"/>
      <c r="I103" s="29"/>
      <c r="J103" s="29"/>
      <c r="K103" s="29"/>
      <c r="L103" s="30"/>
      <c r="M103" s="31"/>
    </row>
    <row r="104" spans="2:13" x14ac:dyDescent="0.15">
      <c r="B104" s="33"/>
      <c r="C104" s="34"/>
      <c r="D104" s="35">
        <v>62</v>
      </c>
      <c r="E104" s="50"/>
      <c r="F104" s="51"/>
      <c r="G104" s="36" t="str">
        <f t="shared" si="47"/>
        <v/>
      </c>
      <c r="H104" s="36"/>
      <c r="I104" s="37"/>
      <c r="J104" s="37"/>
      <c r="K104" s="37"/>
      <c r="L104" s="38"/>
      <c r="M104" s="39"/>
    </row>
    <row r="105" spans="2:13" ht="15" x14ac:dyDescent="0.15">
      <c r="B105" s="40" t="s">
        <v>26</v>
      </c>
      <c r="C105" s="50" t="s">
        <v>33</v>
      </c>
      <c r="D105" s="35">
        <v>63</v>
      </c>
      <c r="E105" s="50"/>
      <c r="F105" s="51"/>
      <c r="G105" s="36" t="str">
        <f t="shared" si="47"/>
        <v/>
      </c>
      <c r="H105" s="36"/>
      <c r="I105" s="37"/>
      <c r="J105" s="37"/>
      <c r="K105" s="37"/>
      <c r="L105" s="38"/>
      <c r="M105" s="39"/>
    </row>
    <row r="106" spans="2:13" ht="15" x14ac:dyDescent="0.15">
      <c r="B106" s="40" t="s">
        <v>27</v>
      </c>
      <c r="C106" s="34" t="str">
        <f>VLOOKUP(C105,'Übersicht Rennen'!$B$3:$C$9,2,FALSE)</f>
        <v>3.000 m</v>
      </c>
      <c r="D106" s="35">
        <v>64</v>
      </c>
      <c r="E106" s="50"/>
      <c r="F106" s="51"/>
      <c r="G106" s="36" t="str">
        <f t="shared" si="47"/>
        <v/>
      </c>
      <c r="H106" s="51">
        <v>0</v>
      </c>
      <c r="I106" s="37"/>
      <c r="J106" s="37">
        <f t="shared" ref="J106" si="60">SUM(G103:G106)</f>
        <v>0</v>
      </c>
      <c r="K106" s="37">
        <f t="shared" ref="K106" si="61">J106/4</f>
        <v>0</v>
      </c>
      <c r="L106" s="38">
        <f>(J106-120)/10</f>
        <v>-12</v>
      </c>
      <c r="M106" s="39">
        <f>L106*0.7%+H106*3%</f>
        <v>-8.3999999999999991E-2</v>
      </c>
    </row>
    <row r="107" spans="2:13" ht="15" x14ac:dyDescent="0.15">
      <c r="B107" s="41"/>
      <c r="C107" s="42"/>
      <c r="D107" s="43" t="s">
        <v>10</v>
      </c>
      <c r="E107" s="52"/>
      <c r="F107" s="44"/>
      <c r="G107" s="44" t="str">
        <f t="shared" si="47"/>
        <v/>
      </c>
      <c r="H107" s="44"/>
      <c r="I107" s="45"/>
      <c r="J107" s="45"/>
      <c r="K107" s="45"/>
      <c r="L107" s="46"/>
      <c r="M107" s="47"/>
    </row>
    <row r="108" spans="2:13" ht="15" x14ac:dyDescent="0.15">
      <c r="B108" s="25">
        <f t="shared" ref="B108" si="62">B103+1</f>
        <v>18</v>
      </c>
      <c r="C108" s="26" t="str">
        <f t="shared" ref="C108" si="63">$D$16&amp;"-"&amp;B108</f>
        <v>-18</v>
      </c>
      <c r="D108" s="27">
        <v>65</v>
      </c>
      <c r="E108" s="48"/>
      <c r="F108" s="49"/>
      <c r="G108" s="28" t="str">
        <f t="shared" si="47"/>
        <v/>
      </c>
      <c r="H108" s="28"/>
      <c r="I108" s="29"/>
      <c r="J108" s="29"/>
      <c r="K108" s="29"/>
      <c r="L108" s="30"/>
      <c r="M108" s="31"/>
    </row>
    <row r="109" spans="2:13" x14ac:dyDescent="0.15">
      <c r="B109" s="33"/>
      <c r="C109" s="34"/>
      <c r="D109" s="35">
        <v>66</v>
      </c>
      <c r="E109" s="50"/>
      <c r="F109" s="51"/>
      <c r="G109" s="36" t="str">
        <f t="shared" si="47"/>
        <v/>
      </c>
      <c r="H109" s="36"/>
      <c r="I109" s="37"/>
      <c r="J109" s="37"/>
      <c r="K109" s="37"/>
      <c r="L109" s="38"/>
      <c r="M109" s="39"/>
    </row>
    <row r="110" spans="2:13" ht="15" x14ac:dyDescent="0.15">
      <c r="B110" s="40" t="s">
        <v>26</v>
      </c>
      <c r="C110" s="50" t="s">
        <v>33</v>
      </c>
      <c r="D110" s="35">
        <v>67</v>
      </c>
      <c r="E110" s="50"/>
      <c r="F110" s="51"/>
      <c r="G110" s="36" t="str">
        <f t="shared" si="47"/>
        <v/>
      </c>
      <c r="H110" s="36"/>
      <c r="I110" s="37"/>
      <c r="J110" s="37"/>
      <c r="K110" s="37"/>
      <c r="L110" s="38"/>
      <c r="M110" s="39"/>
    </row>
    <row r="111" spans="2:13" ht="15" x14ac:dyDescent="0.15">
      <c r="B111" s="40" t="s">
        <v>27</v>
      </c>
      <c r="C111" s="34" t="str">
        <f>VLOOKUP(C110,'Übersicht Rennen'!$B$3:$C$9,2,FALSE)</f>
        <v>3.000 m</v>
      </c>
      <c r="D111" s="35">
        <v>68</v>
      </c>
      <c r="E111" s="50"/>
      <c r="F111" s="51"/>
      <c r="G111" s="36" t="str">
        <f t="shared" si="47"/>
        <v/>
      </c>
      <c r="H111" s="51">
        <v>0</v>
      </c>
      <c r="I111" s="37"/>
      <c r="J111" s="37">
        <f t="shared" ref="J111" si="64">SUM(G108:G111)</f>
        <v>0</v>
      </c>
      <c r="K111" s="37">
        <f t="shared" ref="K111" si="65">J111/4</f>
        <v>0</v>
      </c>
      <c r="L111" s="38">
        <f>(J111-120)/10</f>
        <v>-12</v>
      </c>
      <c r="M111" s="39">
        <f>L111*0.7%+H111*3%</f>
        <v>-8.3999999999999991E-2</v>
      </c>
    </row>
    <row r="112" spans="2:13" ht="15" x14ac:dyDescent="0.15">
      <c r="B112" s="41"/>
      <c r="C112" s="42"/>
      <c r="D112" s="43" t="s">
        <v>10</v>
      </c>
      <c r="E112" s="52"/>
      <c r="F112" s="44"/>
      <c r="G112" s="44" t="str">
        <f t="shared" si="47"/>
        <v/>
      </c>
      <c r="H112" s="44"/>
      <c r="I112" s="45"/>
      <c r="J112" s="45"/>
      <c r="K112" s="45"/>
      <c r="L112" s="46"/>
      <c r="M112" s="47"/>
    </row>
    <row r="113" spans="2:13" ht="15" x14ac:dyDescent="0.15">
      <c r="B113" s="25">
        <f t="shared" ref="B113" si="66">B108+1</f>
        <v>19</v>
      </c>
      <c r="C113" s="26" t="str">
        <f t="shared" ref="C113" si="67">$D$16&amp;"-"&amp;B113</f>
        <v>-19</v>
      </c>
      <c r="D113" s="27">
        <v>69</v>
      </c>
      <c r="E113" s="48"/>
      <c r="F113" s="49"/>
      <c r="G113" s="28" t="str">
        <f t="shared" si="47"/>
        <v/>
      </c>
      <c r="H113" s="28"/>
      <c r="I113" s="29"/>
      <c r="J113" s="29"/>
      <c r="K113" s="29"/>
      <c r="L113" s="30"/>
      <c r="M113" s="31"/>
    </row>
    <row r="114" spans="2:13" x14ac:dyDescent="0.15">
      <c r="B114" s="33"/>
      <c r="C114" s="34"/>
      <c r="D114" s="35">
        <v>70</v>
      </c>
      <c r="E114" s="50"/>
      <c r="F114" s="51"/>
      <c r="G114" s="36" t="str">
        <f t="shared" si="47"/>
        <v/>
      </c>
      <c r="H114" s="36"/>
      <c r="I114" s="37"/>
      <c r="J114" s="37"/>
      <c r="K114" s="37"/>
      <c r="L114" s="38"/>
      <c r="M114" s="39"/>
    </row>
    <row r="115" spans="2:13" ht="15" x14ac:dyDescent="0.15">
      <c r="B115" s="40" t="s">
        <v>26</v>
      </c>
      <c r="C115" s="50" t="s">
        <v>33</v>
      </c>
      <c r="D115" s="35">
        <v>71</v>
      </c>
      <c r="E115" s="50"/>
      <c r="F115" s="51"/>
      <c r="G115" s="36" t="str">
        <f t="shared" si="47"/>
        <v/>
      </c>
      <c r="H115" s="36"/>
      <c r="I115" s="37"/>
      <c r="J115" s="37"/>
      <c r="K115" s="37"/>
      <c r="L115" s="38"/>
      <c r="M115" s="39"/>
    </row>
    <row r="116" spans="2:13" ht="15" x14ac:dyDescent="0.15">
      <c r="B116" s="40" t="s">
        <v>27</v>
      </c>
      <c r="C116" s="34" t="str">
        <f>VLOOKUP(C115,'Übersicht Rennen'!$B$3:$C$9,2,FALSE)</f>
        <v>3.000 m</v>
      </c>
      <c r="D116" s="35">
        <v>72</v>
      </c>
      <c r="E116" s="50"/>
      <c r="F116" s="51"/>
      <c r="G116" s="36" t="str">
        <f t="shared" si="47"/>
        <v/>
      </c>
      <c r="H116" s="51">
        <v>0</v>
      </c>
      <c r="I116" s="37"/>
      <c r="J116" s="37">
        <f t="shared" ref="J116" si="68">SUM(G113:G116)</f>
        <v>0</v>
      </c>
      <c r="K116" s="37">
        <f t="shared" ref="K116" si="69">J116/4</f>
        <v>0</v>
      </c>
      <c r="L116" s="38">
        <f>(J116-120)/10</f>
        <v>-12</v>
      </c>
      <c r="M116" s="39">
        <f>L116*0.7%+H116*3%</f>
        <v>-8.3999999999999991E-2</v>
      </c>
    </row>
    <row r="117" spans="2:13" ht="15" x14ac:dyDescent="0.15">
      <c r="B117" s="41"/>
      <c r="C117" s="42"/>
      <c r="D117" s="43" t="s">
        <v>10</v>
      </c>
      <c r="E117" s="52"/>
      <c r="F117" s="44"/>
      <c r="G117" s="44" t="str">
        <f t="shared" si="47"/>
        <v/>
      </c>
      <c r="H117" s="44"/>
      <c r="I117" s="45"/>
      <c r="J117" s="45"/>
      <c r="K117" s="45"/>
      <c r="L117" s="46"/>
      <c r="M117" s="47"/>
    </row>
    <row r="118" spans="2:13" ht="15" x14ac:dyDescent="0.15">
      <c r="B118" s="25">
        <f t="shared" ref="B118" si="70">B113+1</f>
        <v>20</v>
      </c>
      <c r="C118" s="26" t="str">
        <f t="shared" ref="C118" si="71">$D$16&amp;"-"&amp;B118</f>
        <v>-20</v>
      </c>
      <c r="D118" s="27">
        <v>73</v>
      </c>
      <c r="E118" s="48"/>
      <c r="F118" s="49"/>
      <c r="G118" s="28" t="str">
        <f t="shared" si="47"/>
        <v/>
      </c>
      <c r="H118" s="28"/>
      <c r="I118" s="29"/>
      <c r="J118" s="29"/>
      <c r="K118" s="29"/>
      <c r="L118" s="30"/>
      <c r="M118" s="31"/>
    </row>
    <row r="119" spans="2:13" x14ac:dyDescent="0.15">
      <c r="B119" s="33"/>
      <c r="C119" s="34"/>
      <c r="D119" s="35">
        <v>74</v>
      </c>
      <c r="E119" s="50"/>
      <c r="F119" s="51"/>
      <c r="G119" s="36" t="str">
        <f t="shared" si="47"/>
        <v/>
      </c>
      <c r="H119" s="36"/>
      <c r="I119" s="37"/>
      <c r="J119" s="37"/>
      <c r="K119" s="37"/>
      <c r="L119" s="38"/>
      <c r="M119" s="39"/>
    </row>
    <row r="120" spans="2:13" ht="15" x14ac:dyDescent="0.15">
      <c r="B120" s="40" t="s">
        <v>26</v>
      </c>
      <c r="C120" s="50" t="s">
        <v>33</v>
      </c>
      <c r="D120" s="35">
        <v>75</v>
      </c>
      <c r="E120" s="50"/>
      <c r="F120" s="51"/>
      <c r="G120" s="36" t="str">
        <f t="shared" si="47"/>
        <v/>
      </c>
      <c r="H120" s="36"/>
      <c r="I120" s="37"/>
      <c r="J120" s="37"/>
      <c r="K120" s="37"/>
      <c r="L120" s="38"/>
      <c r="M120" s="39"/>
    </row>
    <row r="121" spans="2:13" ht="15" x14ac:dyDescent="0.15">
      <c r="B121" s="40" t="s">
        <v>27</v>
      </c>
      <c r="C121" s="34" t="str">
        <f>VLOOKUP(C120,'Übersicht Rennen'!$B$3:$C$9,2,FALSE)</f>
        <v>3.000 m</v>
      </c>
      <c r="D121" s="35">
        <v>76</v>
      </c>
      <c r="E121" s="50"/>
      <c r="F121" s="51"/>
      <c r="G121" s="36" t="str">
        <f t="shared" si="47"/>
        <v/>
      </c>
      <c r="H121" s="51">
        <v>0</v>
      </c>
      <c r="I121" s="37"/>
      <c r="J121" s="37">
        <f t="shared" ref="J121" si="72">SUM(G118:G121)</f>
        <v>0</v>
      </c>
      <c r="K121" s="37">
        <f t="shared" ref="K121" si="73">J121/4</f>
        <v>0</v>
      </c>
      <c r="L121" s="38">
        <f>(J121-120)/10</f>
        <v>-12</v>
      </c>
      <c r="M121" s="39">
        <f>L121*0.7%+H121*3%</f>
        <v>-8.3999999999999991E-2</v>
      </c>
    </row>
    <row r="122" spans="2:13" ht="15" x14ac:dyDescent="0.15">
      <c r="B122" s="41"/>
      <c r="C122" s="42"/>
      <c r="D122" s="43" t="s">
        <v>10</v>
      </c>
      <c r="E122" s="52"/>
      <c r="F122" s="44"/>
      <c r="G122" s="44" t="str">
        <f t="shared" si="47"/>
        <v/>
      </c>
      <c r="H122" s="44"/>
      <c r="I122" s="45"/>
      <c r="J122" s="45"/>
      <c r="K122" s="45"/>
      <c r="L122" s="46"/>
      <c r="M122" s="47"/>
    </row>
  </sheetData>
  <sheetProtection algorithmName="SHA-512" hashValue="w77CY5pSqhqSr1yk2YQWtmYNy/WfbGn5ZQdGJ245SnAHkc9mnEbTjP/sXvKE5lAliZmJIo7szX+UncjKR+RtAQ==" saltValue="XrKa37gsT8nxaGk/TTeWXw==" spinCount="100000" sheet="1" objects="1" scenarios="1"/>
  <mergeCells count="9">
    <mergeCell ref="D17:L17"/>
    <mergeCell ref="D18:L18"/>
    <mergeCell ref="D20:E20"/>
    <mergeCell ref="D13:E13"/>
    <mergeCell ref="G13:L13"/>
    <mergeCell ref="D14:L14"/>
    <mergeCell ref="D15:E15"/>
    <mergeCell ref="G15:L15"/>
    <mergeCell ref="D16:L16"/>
  </mergeCells>
  <hyperlinks>
    <hyperlink ref="C6" r:id="rId1" xr:uid="{DA5133FB-3D93-8240-AB8E-E13644FE7B3D}"/>
  </hyperlinks>
  <pageMargins left="0.7" right="0.7" top="0.78740157499999996" bottom="0.78740157499999996" header="0.3" footer="0.3"/>
  <pageSetup paperSize="9" orientation="portrait" horizontalDpi="4294967292" verticalDpi="4294967292"/>
  <ignoredErrors>
    <ignoredError sqref="H123:H141 H24:H122 G123:G141 G23:G122 G142:G160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'Übersicht Rennen'!$B$3:$B$9</xm:f>
          </x14:formula1>
          <xm:sqref>C25 C110 C115 C100 C90 C85 C95 C80 C75 C70 C65 C60 C50 C45 C55 C40 C35 C30 C105 C120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"/>
  <sheetViews>
    <sheetView showGridLines="0" workbookViewId="0">
      <selection activeCell="E25" sqref="E25"/>
    </sheetView>
  </sheetViews>
  <sheetFormatPr baseColWidth="10" defaultColWidth="11.5" defaultRowHeight="15" x14ac:dyDescent="0.2"/>
  <cols>
    <col min="1" max="1" width="11.5" style="54"/>
    <col min="2" max="2" width="24.1640625" style="54" bestFit="1" customWidth="1"/>
    <col min="3" max="16384" width="11.5" style="54"/>
  </cols>
  <sheetData>
    <row r="2" spans="2:3" x14ac:dyDescent="0.2">
      <c r="B2" s="53" t="s">
        <v>26</v>
      </c>
      <c r="C2" s="53" t="s">
        <v>28</v>
      </c>
    </row>
    <row r="3" spans="2:3" x14ac:dyDescent="0.2">
      <c r="B3" s="57" t="s">
        <v>33</v>
      </c>
      <c r="C3" s="56" t="s">
        <v>29</v>
      </c>
    </row>
    <row r="4" spans="2:3" x14ac:dyDescent="0.2">
      <c r="B4" s="57" t="s">
        <v>34</v>
      </c>
      <c r="C4" s="56" t="s">
        <v>29</v>
      </c>
    </row>
    <row r="5" spans="2:3" x14ac:dyDescent="0.2">
      <c r="B5" s="57" t="s">
        <v>35</v>
      </c>
      <c r="C5" s="56" t="s">
        <v>30</v>
      </c>
    </row>
    <row r="6" spans="2:3" x14ac:dyDescent="0.2">
      <c r="B6" s="57" t="s">
        <v>36</v>
      </c>
      <c r="C6" s="56" t="s">
        <v>30</v>
      </c>
    </row>
    <row r="7" spans="2:3" x14ac:dyDescent="0.2">
      <c r="B7" s="58" t="s">
        <v>37</v>
      </c>
      <c r="C7" s="56" t="s">
        <v>30</v>
      </c>
    </row>
    <row r="8" spans="2:3" x14ac:dyDescent="0.2">
      <c r="B8" s="59" t="s">
        <v>38</v>
      </c>
      <c r="C8" s="56" t="s">
        <v>30</v>
      </c>
    </row>
    <row r="9" spans="2:3" x14ac:dyDescent="0.2">
      <c r="B9" s="55"/>
      <c r="C9" s="56"/>
    </row>
  </sheetData>
  <sheetProtection algorithmName="SHA-512" hashValue="7hdmqUism66EmenlyEAh1+7sVQPKQo8NysEIdDN4na/WsK7ytoPXhL8Dxstr4fm5zSPykQZIgEuxvkEcoThYPQ==" saltValue="UJ5ZBTfZMQoE5yTXhdTyig==" spinCount="100000" sheet="1" objects="1" scenarios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 (Kurzfassung)</vt:lpstr>
      <vt:lpstr>Übersicht Rennen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Wallenda</dc:creator>
  <cp:lastModifiedBy>Microsoft Office User</cp:lastModifiedBy>
  <dcterms:created xsi:type="dcterms:W3CDTF">2016-03-25T12:57:10Z</dcterms:created>
  <dcterms:modified xsi:type="dcterms:W3CDTF">2022-03-21T12:46:53Z</dcterms:modified>
</cp:coreProperties>
</file>