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437445\Downloads\"/>
    </mc:Choice>
  </mc:AlternateContent>
  <xr:revisionPtr revIDLastSave="0" documentId="13_ncr:1_{7444E676-052A-46FB-80D1-B0FDBE97F8C8}" xr6:coauthVersionLast="40" xr6:coauthVersionMax="40" xr10:uidLastSave="{00000000-0000-0000-0000-000000000000}"/>
  <workbookProtection workbookAlgorithmName="SHA-512" workbookHashValue="BIB3qPVLg4D4MoiGHZnOOCG3jj437d0zuksCLx1gqAYrffglWby347zAZMTml7E+Pxk9orIN/anmKT7Avs3a/g==" workbookSaltValue="GVAjAS6RuTrYJbDLEzE6oA==" workbookSpinCount="100000" lockStructure="1"/>
  <bookViews>
    <workbookView xWindow="0" yWindow="0" windowWidth="25596" windowHeight="16056" xr2:uid="{00000000-000D-0000-FFFF-FFFF00000000}"/>
  </bookViews>
  <sheets>
    <sheet name="Meldung (Kurzfassung)" sheetId="4" r:id="rId1"/>
    <sheet name="Übersicht Rennen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4" l="1"/>
  <c r="G118" i="4"/>
  <c r="G117" i="4"/>
  <c r="G116" i="4"/>
  <c r="G114" i="4"/>
  <c r="G113" i="4"/>
  <c r="G112" i="4"/>
  <c r="G111" i="4"/>
  <c r="G109" i="4"/>
  <c r="G108" i="4"/>
  <c r="G107" i="4"/>
  <c r="G106" i="4"/>
  <c r="G104" i="4"/>
  <c r="G103" i="4"/>
  <c r="G102" i="4"/>
  <c r="G101" i="4"/>
  <c r="G99" i="4"/>
  <c r="G98" i="4"/>
  <c r="G97" i="4"/>
  <c r="G96" i="4"/>
  <c r="G94" i="4"/>
  <c r="G93" i="4"/>
  <c r="G92" i="4"/>
  <c r="G91" i="4"/>
  <c r="G89" i="4"/>
  <c r="G88" i="4"/>
  <c r="G87" i="4"/>
  <c r="G86" i="4"/>
  <c r="G84" i="4"/>
  <c r="G83" i="4"/>
  <c r="G82" i="4"/>
  <c r="G81" i="4"/>
  <c r="G79" i="4"/>
  <c r="G78" i="4"/>
  <c r="G77" i="4"/>
  <c r="G76" i="4"/>
  <c r="G74" i="4"/>
  <c r="G73" i="4"/>
  <c r="G72" i="4"/>
  <c r="G71" i="4"/>
  <c r="G69" i="4"/>
  <c r="G68" i="4"/>
  <c r="G67" i="4"/>
  <c r="G66" i="4"/>
  <c r="G64" i="4"/>
  <c r="G63" i="4"/>
  <c r="G62" i="4"/>
  <c r="G61" i="4"/>
  <c r="G59" i="4"/>
  <c r="G58" i="4"/>
  <c r="G57" i="4"/>
  <c r="G56" i="4"/>
  <c r="G54" i="4"/>
  <c r="G53" i="4"/>
  <c r="G52" i="4"/>
  <c r="G51" i="4"/>
  <c r="G49" i="4"/>
  <c r="G48" i="4"/>
  <c r="G47" i="4"/>
  <c r="G46" i="4"/>
  <c r="G44" i="4"/>
  <c r="G43" i="4"/>
  <c r="G42" i="4"/>
  <c r="G41" i="4"/>
  <c r="G39" i="4"/>
  <c r="G38" i="4"/>
  <c r="G37" i="4"/>
  <c r="G36" i="4"/>
  <c r="G34" i="4"/>
  <c r="G33" i="4"/>
  <c r="G32" i="4"/>
  <c r="G31" i="4"/>
  <c r="G29" i="4"/>
  <c r="G28" i="4"/>
  <c r="G27" i="4"/>
  <c r="G26" i="4"/>
  <c r="G24" i="4"/>
  <c r="G23" i="4"/>
  <c r="G22" i="4"/>
  <c r="G21" i="4"/>
  <c r="C21" i="4"/>
  <c r="C34" i="4"/>
  <c r="J34" i="4"/>
  <c r="K34" i="4"/>
  <c r="C39" i="4"/>
  <c r="C44" i="4"/>
  <c r="J44" i="4"/>
  <c r="K44" i="4"/>
  <c r="L44" i="4"/>
  <c r="M44" i="4"/>
  <c r="C49" i="4"/>
  <c r="C54" i="4"/>
  <c r="C59" i="4"/>
  <c r="J59" i="4"/>
  <c r="L59" i="4"/>
  <c r="M59" i="4"/>
  <c r="C64" i="4"/>
  <c r="C69" i="4"/>
  <c r="J74" i="4"/>
  <c r="K74" i="4"/>
  <c r="C74" i="4"/>
  <c r="C79" i="4"/>
  <c r="J84" i="4"/>
  <c r="C84" i="4"/>
  <c r="C89" i="4"/>
  <c r="C94" i="4"/>
  <c r="J99" i="4"/>
  <c r="C99" i="4"/>
  <c r="C104" i="4"/>
  <c r="C109" i="4"/>
  <c r="J114" i="4"/>
  <c r="K114" i="4"/>
  <c r="C114" i="4"/>
  <c r="C119" i="4"/>
  <c r="L99" i="4"/>
  <c r="M99" i="4"/>
  <c r="K99" i="4"/>
  <c r="J119" i="4"/>
  <c r="L119" i="4"/>
  <c r="M119" i="4"/>
  <c r="J54" i="4"/>
  <c r="J89" i="4"/>
  <c r="J64" i="4"/>
  <c r="J69" i="4"/>
  <c r="J79" i="4"/>
  <c r="L79" i="4"/>
  <c r="M79" i="4"/>
  <c r="J104" i="4"/>
  <c r="K104" i="4"/>
  <c r="J109" i="4"/>
  <c r="L109" i="4"/>
  <c r="M109" i="4"/>
  <c r="J39" i="4"/>
  <c r="L39" i="4"/>
  <c r="M39" i="4"/>
  <c r="J94" i="4"/>
  <c r="K59" i="4"/>
  <c r="J49" i="4"/>
  <c r="K89" i="4"/>
  <c r="L89" i="4"/>
  <c r="M89" i="4"/>
  <c r="L64" i="4"/>
  <c r="M64" i="4"/>
  <c r="K64" i="4"/>
  <c r="K79" i="4"/>
  <c r="K94" i="4"/>
  <c r="L94" i="4"/>
  <c r="M94" i="4"/>
  <c r="K49" i="4"/>
  <c r="L49" i="4"/>
  <c r="M49" i="4"/>
  <c r="K84" i="4"/>
  <c r="L84" i="4"/>
  <c r="M84" i="4"/>
  <c r="K69" i="4"/>
  <c r="L69" i="4"/>
  <c r="M69" i="4"/>
  <c r="K119" i="4"/>
  <c r="L104" i="4"/>
  <c r="M104" i="4"/>
  <c r="K54" i="4"/>
  <c r="L54" i="4"/>
  <c r="M54" i="4"/>
  <c r="L34" i="4"/>
  <c r="M34" i="4"/>
  <c r="L114" i="4"/>
  <c r="M114" i="4"/>
  <c r="L74" i="4"/>
  <c r="M74" i="4"/>
  <c r="C29" i="4"/>
  <c r="B26" i="4"/>
  <c r="C24" i="4"/>
  <c r="K39" i="4"/>
  <c r="K109" i="4"/>
  <c r="C26" i="4"/>
  <c r="B31" i="4"/>
  <c r="J29" i="4"/>
  <c r="K29" i="4"/>
  <c r="J24" i="4"/>
  <c r="K24" i="4"/>
  <c r="B36" i="4"/>
  <c r="C31" i="4"/>
  <c r="L29" i="4"/>
  <c r="M29" i="4"/>
  <c r="L24" i="4"/>
  <c r="M24" i="4"/>
  <c r="C36" i="4"/>
  <c r="B41" i="4"/>
  <c r="B46" i="4"/>
  <c r="C41" i="4"/>
  <c r="C46" i="4"/>
  <c r="B51" i="4"/>
  <c r="C51" i="4"/>
  <c r="B56" i="4"/>
  <c r="B61" i="4"/>
  <c r="C56" i="4"/>
  <c r="B66" i="4"/>
  <c r="C61" i="4"/>
  <c r="C66" i="4"/>
  <c r="B71" i="4"/>
  <c r="C71" i="4"/>
  <c r="B76" i="4"/>
  <c r="C76" i="4"/>
  <c r="B81" i="4"/>
  <c r="B86" i="4"/>
  <c r="C81" i="4"/>
  <c r="B91" i="4"/>
  <c r="C86" i="4"/>
  <c r="B96" i="4"/>
  <c r="C91" i="4"/>
  <c r="C96" i="4"/>
  <c r="B101" i="4"/>
  <c r="C101" i="4"/>
  <c r="B106" i="4"/>
  <c r="B111" i="4"/>
  <c r="C106" i="4"/>
  <c r="C111" i="4"/>
  <c r="B116" i="4"/>
  <c r="C116" i="4"/>
</calcChain>
</file>

<file path=xl/sharedStrings.xml><?xml version="1.0" encoding="utf-8"?>
<sst xmlns="http://schemas.openxmlformats.org/spreadsheetml/2006/main" count="119" uniqueCount="38">
  <si>
    <t>Ruder Club am Lech Kaufering e.V.</t>
  </si>
  <si>
    <t>Langstrecke 6.000 m mit Berechnung nach Welser System 0,7 % je 10 Jahre (Vierer!) auf Basis 120 + 3 % für jede Dame</t>
  </si>
  <si>
    <t>wenn jünger, dann Mindestalter 30 eingeben!</t>
  </si>
  <si>
    <t>Mannschaft</t>
  </si>
  <si>
    <t>Ruderer</t>
  </si>
  <si>
    <t>Summe Alter</t>
  </si>
  <si>
    <t>Alters-faktor</t>
  </si>
  <si>
    <t>Faktor</t>
  </si>
  <si>
    <t>Anzahl</t>
  </si>
  <si>
    <t>0,7%+3%</t>
  </si>
  <si>
    <t>Stm.</t>
  </si>
  <si>
    <t>Alter</t>
  </si>
  <si>
    <t>Meldeadresse</t>
  </si>
  <si>
    <t>Vorname</t>
  </si>
  <si>
    <t>Name</t>
  </si>
  <si>
    <t>Straße</t>
  </si>
  <si>
    <t>PLZ</t>
  </si>
  <si>
    <t>Ort</t>
  </si>
  <si>
    <t>Verein</t>
  </si>
  <si>
    <t>Email</t>
  </si>
  <si>
    <t>Telefon</t>
  </si>
  <si>
    <t xml:space="preserve">Vereinsboot Nr. </t>
  </si>
  <si>
    <t>Boot</t>
  </si>
  <si>
    <t>Jahrgang</t>
  </si>
  <si>
    <t>ØAlter</t>
  </si>
  <si>
    <t>Damen</t>
  </si>
  <si>
    <t>Rennen</t>
  </si>
  <si>
    <t>Strecke</t>
  </si>
  <si>
    <t>Strecke (KM)</t>
  </si>
  <si>
    <t>3.000 m</t>
  </si>
  <si>
    <t>6.000 m</t>
  </si>
  <si>
    <t>Summe Alter minus 120 (4x) bzw. 60 (2x) geteilt durch 10 (bzw. 5) mal 0,7% plus Anzahl Damen mal 3%</t>
  </si>
  <si>
    <t>Regattameldung zur 21. Welfenregatta 2019</t>
  </si>
  <si>
    <t>1 - Jung/Mäd 4x+ 14 Jahre u. j.</t>
  </si>
  <si>
    <t>2 - JM/F 4x+ A/B</t>
  </si>
  <si>
    <t>3 - MW 4x+,  C-Gig</t>
  </si>
  <si>
    <t>4 - MM/W 4x+,  C-Gig</t>
  </si>
  <si>
    <t>5 - MM 4x+,  C-Gig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</si>
</sst>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u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9" fillId="2" borderId="0" xfId="0" applyFont="1" applyFill="1" applyAlignment="1" applyProtection="1">
      <alignment horizontal="center" wrapText="1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2" fontId="9" fillId="2" borderId="0" xfId="0" applyNumberFormat="1" applyFont="1" applyFill="1" applyAlignment="1" applyProtection="1">
      <alignment horizontal="center" vertical="center" wrapText="1"/>
    </xf>
    <xf numFmtId="164" fontId="9" fillId="2" borderId="0" xfId="0" applyNumberFormat="1" applyFont="1" applyFill="1" applyAlignment="1" applyProtection="1">
      <alignment horizontal="center" vertical="center" wrapText="1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10" fontId="9" fillId="2" borderId="0" xfId="0" applyNumberFormat="1" applyFont="1" applyFill="1" applyAlignment="1" applyProtection="1">
      <alignment horizontal="center"/>
    </xf>
    <xf numFmtId="2" fontId="9" fillId="2" borderId="0" xfId="0" applyNumberFormat="1" applyFont="1" applyFill="1" applyProtection="1"/>
    <xf numFmtId="164" fontId="9" fillId="2" borderId="0" xfId="0" applyNumberFormat="1" applyFont="1" applyFill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164" fontId="11" fillId="2" borderId="0" xfId="0" applyNumberFormat="1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2" fontId="4" fillId="2" borderId="3" xfId="0" applyNumberFormat="1" applyFont="1" applyFill="1" applyBorder="1" applyProtection="1"/>
    <xf numFmtId="0" fontId="4" fillId="2" borderId="6" xfId="0" applyFont="1" applyFill="1" applyBorder="1" applyProtection="1"/>
    <xf numFmtId="47" fontId="4" fillId="2" borderId="0" xfId="0" applyNumberFormat="1" applyFont="1" applyFill="1" applyProtection="1"/>
    <xf numFmtId="0" fontId="6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2" fontId="4" fillId="2" borderId="0" xfId="0" applyNumberFormat="1" applyFont="1" applyFill="1" applyBorder="1" applyProtection="1"/>
    <xf numFmtId="164" fontId="4" fillId="2" borderId="8" xfId="0" applyNumberFormat="1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2" fontId="4" fillId="2" borderId="2" xfId="0" applyNumberFormat="1" applyFont="1" applyFill="1" applyBorder="1" applyProtection="1"/>
    <xf numFmtId="164" fontId="4" fillId="2" borderId="9" xfId="0" applyNumberFormat="1" applyFont="1" applyFill="1" applyBorder="1" applyProtection="1"/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center" indent="1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left"/>
    </xf>
    <xf numFmtId="0" fontId="12" fillId="3" borderId="1" xfId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20"/>
  <sheetViews>
    <sheetView showGridLines="0" tabSelected="1" workbookViewId="0"/>
  </sheetViews>
  <sheetFormatPr baseColWidth="10" defaultColWidth="11.44140625" defaultRowHeight="13.8" x14ac:dyDescent="0.25"/>
  <cols>
    <col min="1" max="1" width="5" style="6" customWidth="1"/>
    <col min="2" max="2" width="21" style="6" customWidth="1"/>
    <col min="3" max="3" width="30.77734375" style="6" customWidth="1"/>
    <col min="4" max="4" width="5.77734375" style="6" customWidth="1"/>
    <col min="5" max="5" width="21.109375" style="6" customWidth="1"/>
    <col min="6" max="6" width="11.6640625" style="6" customWidth="1"/>
    <col min="7" max="8" width="7.77734375" style="6" customWidth="1"/>
    <col min="9" max="9" width="3.33203125" style="6" customWidth="1"/>
    <col min="10" max="10" width="9.6640625" style="6" customWidth="1"/>
    <col min="11" max="11" width="8.44140625" style="6" customWidth="1"/>
    <col min="12" max="12" width="7" style="6" customWidth="1"/>
    <col min="13" max="13" width="6.77734375" style="6" customWidth="1"/>
    <col min="14" max="14" width="11" style="6" bestFit="1" customWidth="1"/>
    <col min="15" max="16384" width="11.44140625" style="6"/>
  </cols>
  <sheetData>
    <row r="2" spans="2:12" ht="20.399999999999999" x14ac:dyDescent="0.35">
      <c r="B2" s="4" t="s">
        <v>0</v>
      </c>
      <c r="C2" s="5"/>
      <c r="D2" s="5"/>
      <c r="E2" s="5"/>
      <c r="F2" s="5"/>
      <c r="G2" s="5"/>
    </row>
    <row r="4" spans="2:12" ht="17.399999999999999" x14ac:dyDescent="0.3">
      <c r="B4" s="7" t="s">
        <v>32</v>
      </c>
      <c r="C4" s="7"/>
      <c r="D4" s="7"/>
      <c r="E4" s="7"/>
      <c r="F4" s="7"/>
      <c r="G4" s="7"/>
    </row>
    <row r="6" spans="2:12" x14ac:dyDescent="0.25">
      <c r="B6" s="8" t="s">
        <v>1</v>
      </c>
    </row>
    <row r="7" spans="2:12" x14ac:dyDescent="0.25">
      <c r="B7" s="6" t="s">
        <v>31</v>
      </c>
    </row>
    <row r="8" spans="2:12" x14ac:dyDescent="0.25">
      <c r="G8" s="6" t="s">
        <v>2</v>
      </c>
    </row>
    <row r="10" spans="2:12" x14ac:dyDescent="0.25">
      <c r="C10" s="1" t="s">
        <v>12</v>
      </c>
      <c r="D10" s="2"/>
      <c r="E10" s="2"/>
      <c r="F10" s="2"/>
      <c r="G10" s="2"/>
      <c r="H10" s="2"/>
      <c r="I10" s="2"/>
    </row>
    <row r="11" spans="2:12" x14ac:dyDescent="0.25">
      <c r="C11" s="2" t="s">
        <v>13</v>
      </c>
      <c r="D11" s="61"/>
      <c r="E11" s="61"/>
      <c r="F11" s="3" t="s">
        <v>14</v>
      </c>
      <c r="G11" s="61"/>
      <c r="H11" s="61"/>
      <c r="I11" s="61"/>
      <c r="J11" s="61"/>
      <c r="K11" s="61"/>
      <c r="L11" s="61"/>
    </row>
    <row r="12" spans="2:12" x14ac:dyDescent="0.25">
      <c r="C12" s="2" t="s">
        <v>15</v>
      </c>
      <c r="D12" s="61"/>
      <c r="E12" s="61"/>
      <c r="F12" s="61"/>
      <c r="G12" s="61"/>
      <c r="H12" s="61"/>
      <c r="I12" s="61"/>
      <c r="J12" s="61"/>
      <c r="K12" s="61"/>
      <c r="L12" s="61"/>
    </row>
    <row r="13" spans="2:12" x14ac:dyDescent="0.25">
      <c r="C13" s="2" t="s">
        <v>16</v>
      </c>
      <c r="D13" s="62"/>
      <c r="E13" s="62"/>
      <c r="F13" s="3" t="s">
        <v>17</v>
      </c>
      <c r="G13" s="59"/>
      <c r="H13" s="59"/>
      <c r="I13" s="59"/>
      <c r="J13" s="59"/>
      <c r="K13" s="59"/>
      <c r="L13" s="59"/>
    </row>
    <row r="14" spans="2:12" x14ac:dyDescent="0.25">
      <c r="C14" s="2" t="s">
        <v>18</v>
      </c>
      <c r="D14" s="61"/>
      <c r="E14" s="61"/>
      <c r="F14" s="61"/>
      <c r="G14" s="61"/>
      <c r="H14" s="61"/>
      <c r="I14" s="61"/>
      <c r="J14" s="61"/>
      <c r="K14" s="61"/>
      <c r="L14" s="61"/>
    </row>
    <row r="15" spans="2:12" x14ac:dyDescent="0.25">
      <c r="C15" s="2" t="s">
        <v>19</v>
      </c>
      <c r="D15" s="58"/>
      <c r="E15" s="58"/>
      <c r="F15" s="58"/>
      <c r="G15" s="58"/>
      <c r="H15" s="58"/>
      <c r="I15" s="58"/>
      <c r="J15" s="58"/>
      <c r="K15" s="58"/>
      <c r="L15" s="58"/>
    </row>
    <row r="16" spans="2:12" x14ac:dyDescent="0.25">
      <c r="C16" s="2" t="s">
        <v>20</v>
      </c>
      <c r="D16" s="59"/>
      <c r="E16" s="59"/>
      <c r="F16" s="59"/>
      <c r="G16" s="59"/>
      <c r="H16" s="59"/>
      <c r="I16" s="59"/>
      <c r="J16" s="59"/>
      <c r="K16" s="59"/>
      <c r="L16" s="59"/>
    </row>
    <row r="18" spans="2:14" s="9" customFormat="1" ht="26.4" x14ac:dyDescent="0.25">
      <c r="C18" s="10" t="s">
        <v>3</v>
      </c>
      <c r="D18" s="60" t="s">
        <v>4</v>
      </c>
      <c r="E18" s="60"/>
      <c r="F18" s="10" t="s">
        <v>23</v>
      </c>
      <c r="G18" s="11" t="s">
        <v>11</v>
      </c>
      <c r="H18" s="10" t="s">
        <v>25</v>
      </c>
      <c r="I18" s="11"/>
      <c r="J18" s="10" t="s">
        <v>5</v>
      </c>
      <c r="K18" s="10" t="s">
        <v>24</v>
      </c>
      <c r="L18" s="12" t="s">
        <v>6</v>
      </c>
      <c r="M18" s="13" t="s">
        <v>7</v>
      </c>
    </row>
    <row r="19" spans="2:14" s="14" customFormat="1" ht="13.2" x14ac:dyDescent="0.25">
      <c r="F19" s="15"/>
      <c r="G19" s="15"/>
      <c r="H19" s="16" t="s">
        <v>8</v>
      </c>
      <c r="I19" s="15"/>
      <c r="L19" s="17"/>
      <c r="M19" s="18" t="s">
        <v>9</v>
      </c>
    </row>
    <row r="20" spans="2:14" s="21" customFormat="1" ht="15" x14ac:dyDescent="0.25">
      <c r="B20" s="19" t="s">
        <v>21</v>
      </c>
      <c r="C20" s="19" t="s">
        <v>22</v>
      </c>
      <c r="D20" s="19"/>
      <c r="E20" s="19"/>
      <c r="F20" s="20"/>
      <c r="H20" s="22"/>
      <c r="I20" s="23"/>
      <c r="L20" s="23"/>
      <c r="M20" s="24"/>
    </row>
    <row r="21" spans="2:14" x14ac:dyDescent="0.25">
      <c r="B21" s="25">
        <v>1</v>
      </c>
      <c r="C21" s="26" t="str">
        <f>$D$14&amp;"-"&amp;B21</f>
        <v>-1</v>
      </c>
      <c r="D21" s="27">
        <v>1</v>
      </c>
      <c r="E21" s="48"/>
      <c r="F21" s="49"/>
      <c r="G21" s="28" t="str">
        <f>IF(2018-F21&gt;120,"",2018-F21)</f>
        <v/>
      </c>
      <c r="H21" s="28"/>
      <c r="I21" s="29"/>
      <c r="J21" s="29"/>
      <c r="K21" s="29"/>
      <c r="L21" s="30"/>
      <c r="M21" s="31"/>
      <c r="N21" s="32"/>
    </row>
    <row r="22" spans="2:14" x14ac:dyDescent="0.25">
      <c r="B22" s="33"/>
      <c r="C22" s="34"/>
      <c r="D22" s="35">
        <v>2</v>
      </c>
      <c r="E22" s="50"/>
      <c r="F22" s="51"/>
      <c r="G22" s="36" t="str">
        <f>IF(2018-F22&gt;120,"",2018-F22)</f>
        <v/>
      </c>
      <c r="H22" s="36"/>
      <c r="I22" s="37"/>
      <c r="J22" s="37"/>
      <c r="K22" s="37"/>
      <c r="L22" s="38"/>
      <c r="M22" s="39"/>
      <c r="N22" s="32"/>
    </row>
    <row r="23" spans="2:14" x14ac:dyDescent="0.25">
      <c r="B23" s="40" t="s">
        <v>26</v>
      </c>
      <c r="C23" s="50" t="s">
        <v>33</v>
      </c>
      <c r="D23" s="35">
        <v>3</v>
      </c>
      <c r="E23" s="50"/>
      <c r="F23" s="51"/>
      <c r="G23" s="36" t="str">
        <f>IF(2018-F23&gt;120,"",2018-F23)</f>
        <v/>
      </c>
      <c r="H23" s="36"/>
      <c r="I23" s="37"/>
      <c r="J23" s="37"/>
      <c r="K23" s="37"/>
      <c r="L23" s="38"/>
      <c r="M23" s="39"/>
      <c r="N23" s="32"/>
    </row>
    <row r="24" spans="2:14" x14ac:dyDescent="0.25">
      <c r="B24" s="40" t="s">
        <v>27</v>
      </c>
      <c r="C24" s="34" t="str">
        <f>VLOOKUP(C23,'Übersicht Rennen'!$B$3:$C$8,2,FALSE)</f>
        <v>3.000 m</v>
      </c>
      <c r="D24" s="35">
        <v>4</v>
      </c>
      <c r="E24" s="50"/>
      <c r="F24" s="51"/>
      <c r="G24" s="36" t="str">
        <f>IF(2018-F24&gt;120,"",2018-F24)</f>
        <v/>
      </c>
      <c r="H24" s="51">
        <v>0</v>
      </c>
      <c r="I24" s="37"/>
      <c r="J24" s="37">
        <f>SUM(G21:G24)</f>
        <v>0</v>
      </c>
      <c r="K24" s="37">
        <f>J24/4</f>
        <v>0</v>
      </c>
      <c r="L24" s="38">
        <f>(J24-120)/10</f>
        <v>-12</v>
      </c>
      <c r="M24" s="39">
        <f>L24*0.7%+H24*3%</f>
        <v>-8.3999999999999991E-2</v>
      </c>
      <c r="N24" s="32"/>
    </row>
    <row r="25" spans="2:14" x14ac:dyDescent="0.25">
      <c r="B25" s="41"/>
      <c r="C25" s="42"/>
      <c r="D25" s="43" t="s">
        <v>10</v>
      </c>
      <c r="E25" s="52"/>
      <c r="F25" s="44"/>
      <c r="G25" s="44"/>
      <c r="H25" s="44"/>
      <c r="I25" s="45"/>
      <c r="J25" s="45"/>
      <c r="K25" s="45"/>
      <c r="L25" s="46"/>
      <c r="M25" s="47"/>
      <c r="N25" s="32"/>
    </row>
    <row r="26" spans="2:14" x14ac:dyDescent="0.25">
      <c r="B26" s="25">
        <f>B21+1</f>
        <v>2</v>
      </c>
      <c r="C26" s="26" t="str">
        <f>$D$14&amp;"-"&amp;B26</f>
        <v>-2</v>
      </c>
      <c r="D26" s="27">
        <v>1</v>
      </c>
      <c r="E26" s="48"/>
      <c r="F26" s="49"/>
      <c r="G26" s="28" t="str">
        <f>IF(2018-F26&gt;120,"",2018-F26)</f>
        <v/>
      </c>
      <c r="H26" s="28"/>
      <c r="I26" s="29"/>
      <c r="J26" s="29"/>
      <c r="K26" s="29"/>
      <c r="L26" s="30"/>
      <c r="M26" s="31"/>
      <c r="N26" s="32"/>
    </row>
    <row r="27" spans="2:14" x14ac:dyDescent="0.25">
      <c r="B27" s="33"/>
      <c r="C27" s="34"/>
      <c r="D27" s="35">
        <v>2</v>
      </c>
      <c r="E27" s="50"/>
      <c r="F27" s="51"/>
      <c r="G27" s="36" t="str">
        <f>IF(2018-F27&gt;120,"",2018-F27)</f>
        <v/>
      </c>
      <c r="H27" s="36"/>
      <c r="I27" s="37"/>
      <c r="J27" s="37"/>
      <c r="K27" s="37"/>
      <c r="L27" s="38"/>
      <c r="M27" s="39"/>
      <c r="N27" s="32"/>
    </row>
    <row r="28" spans="2:14" x14ac:dyDescent="0.25">
      <c r="B28" s="40" t="s">
        <v>26</v>
      </c>
      <c r="C28" s="50" t="s">
        <v>33</v>
      </c>
      <c r="D28" s="35">
        <v>3</v>
      </c>
      <c r="E28" s="50"/>
      <c r="F28" s="51"/>
      <c r="G28" s="36" t="str">
        <f>IF(2018-F28&gt;120,"",2018-F28)</f>
        <v/>
      </c>
      <c r="H28" s="36"/>
      <c r="I28" s="37"/>
      <c r="J28" s="37"/>
      <c r="K28" s="37"/>
      <c r="L28" s="38"/>
      <c r="M28" s="39"/>
      <c r="N28" s="32"/>
    </row>
    <row r="29" spans="2:14" x14ac:dyDescent="0.25">
      <c r="B29" s="40" t="s">
        <v>27</v>
      </c>
      <c r="C29" s="34" t="str">
        <f>VLOOKUP(C28,'Übersicht Rennen'!$B$3:$C$8,2,FALSE)</f>
        <v>3.000 m</v>
      </c>
      <c r="D29" s="35">
        <v>4</v>
      </c>
      <c r="E29" s="50"/>
      <c r="F29" s="51"/>
      <c r="G29" s="36" t="str">
        <f>IF(2018-F29&gt;120,"",2018-F29)</f>
        <v/>
      </c>
      <c r="H29" s="51">
        <v>0</v>
      </c>
      <c r="I29" s="37"/>
      <c r="J29" s="37">
        <f>SUM(G26:G29)</f>
        <v>0</v>
      </c>
      <c r="K29" s="37">
        <f>J29/4</f>
        <v>0</v>
      </c>
      <c r="L29" s="38">
        <f>(J29-120)/10</f>
        <v>-12</v>
      </c>
      <c r="M29" s="39">
        <f>L29*0.7%+H29*3%</f>
        <v>-8.3999999999999991E-2</v>
      </c>
      <c r="N29" s="32"/>
    </row>
    <row r="30" spans="2:14" x14ac:dyDescent="0.25">
      <c r="B30" s="41"/>
      <c r="C30" s="42"/>
      <c r="D30" s="43" t="s">
        <v>10</v>
      </c>
      <c r="E30" s="52"/>
      <c r="F30" s="44"/>
      <c r="G30" s="44"/>
      <c r="H30" s="44"/>
      <c r="I30" s="45"/>
      <c r="J30" s="45"/>
      <c r="K30" s="45"/>
      <c r="L30" s="46"/>
      <c r="M30" s="47"/>
      <c r="N30" s="32"/>
    </row>
    <row r="31" spans="2:14" x14ac:dyDescent="0.25">
      <c r="B31" s="25">
        <f t="shared" ref="B31" si="0">B26+1</f>
        <v>3</v>
      </c>
      <c r="C31" s="26" t="str">
        <f t="shared" ref="C31" si="1">$D$14&amp;"-"&amp;B31</f>
        <v>-3</v>
      </c>
      <c r="D31" s="27">
        <v>5</v>
      </c>
      <c r="E31" s="48"/>
      <c r="F31" s="49"/>
      <c r="G31" s="28" t="str">
        <f>IF(2018-F31&gt;120,"",2018-F31)</f>
        <v/>
      </c>
      <c r="H31" s="28"/>
      <c r="I31" s="29"/>
      <c r="J31" s="29"/>
      <c r="K31" s="29"/>
      <c r="L31" s="30"/>
      <c r="M31" s="31"/>
    </row>
    <row r="32" spans="2:14" x14ac:dyDescent="0.25">
      <c r="B32" s="33"/>
      <c r="C32" s="34"/>
      <c r="D32" s="35">
        <v>6</v>
      </c>
      <c r="E32" s="50"/>
      <c r="F32" s="51"/>
      <c r="G32" s="36" t="str">
        <f>IF(2018-F32&gt;120,"",2018-F32)</f>
        <v/>
      </c>
      <c r="H32" s="36"/>
      <c r="I32" s="37"/>
      <c r="J32" s="37"/>
      <c r="K32" s="37"/>
      <c r="L32" s="38"/>
      <c r="M32" s="39"/>
    </row>
    <row r="33" spans="2:14" x14ac:dyDescent="0.25">
      <c r="B33" s="40" t="s">
        <v>26</v>
      </c>
      <c r="C33" s="50" t="s">
        <v>33</v>
      </c>
      <c r="D33" s="35">
        <v>7</v>
      </c>
      <c r="E33" s="50"/>
      <c r="F33" s="51"/>
      <c r="G33" s="36" t="str">
        <f>IF(2018-F33&gt;120,"",2018-F33)</f>
        <v/>
      </c>
      <c r="H33" s="36"/>
      <c r="I33" s="37"/>
      <c r="J33" s="37"/>
      <c r="K33" s="37"/>
      <c r="L33" s="38"/>
      <c r="M33" s="39"/>
    </row>
    <row r="34" spans="2:14" x14ac:dyDescent="0.25">
      <c r="B34" s="40" t="s">
        <v>27</v>
      </c>
      <c r="C34" s="34" t="str">
        <f>VLOOKUP(C33,'Übersicht Rennen'!$B$3:$C$8,2,FALSE)</f>
        <v>3.000 m</v>
      </c>
      <c r="D34" s="35">
        <v>8</v>
      </c>
      <c r="E34" s="50"/>
      <c r="F34" s="51"/>
      <c r="G34" s="36" t="str">
        <f>IF(2018-F34&gt;120,"",2018-F34)</f>
        <v/>
      </c>
      <c r="H34" s="51">
        <v>0</v>
      </c>
      <c r="I34" s="37"/>
      <c r="J34" s="37">
        <f t="shared" ref="J34" si="2">SUM(G31:G34)</f>
        <v>0</v>
      </c>
      <c r="K34" s="37">
        <f t="shared" ref="K34" si="3">J34/4</f>
        <v>0</v>
      </c>
      <c r="L34" s="38">
        <f>(J34-120)/10</f>
        <v>-12</v>
      </c>
      <c r="M34" s="39">
        <f>L34*0.7%+H34*3%</f>
        <v>-8.3999999999999991E-2</v>
      </c>
    </row>
    <row r="35" spans="2:14" x14ac:dyDescent="0.25">
      <c r="B35" s="41"/>
      <c r="C35" s="42"/>
      <c r="D35" s="43" t="s">
        <v>10</v>
      </c>
      <c r="E35" s="52"/>
      <c r="F35" s="44"/>
      <c r="G35" s="44"/>
      <c r="H35" s="44"/>
      <c r="I35" s="45"/>
      <c r="J35" s="45"/>
      <c r="K35" s="45"/>
      <c r="L35" s="46"/>
      <c r="M35" s="47"/>
    </row>
    <row r="36" spans="2:14" x14ac:dyDescent="0.25">
      <c r="B36" s="25">
        <f t="shared" ref="B36" si="4">B31+1</f>
        <v>4</v>
      </c>
      <c r="C36" s="26" t="str">
        <f t="shared" ref="C36" si="5">$D$14&amp;"-"&amp;B36</f>
        <v>-4</v>
      </c>
      <c r="D36" s="27">
        <v>9</v>
      </c>
      <c r="E36" s="48"/>
      <c r="F36" s="49"/>
      <c r="G36" s="28" t="str">
        <f>IF(2018-F36&gt;120,"",2018-F36)</f>
        <v/>
      </c>
      <c r="H36" s="28"/>
      <c r="I36" s="29"/>
      <c r="J36" s="29"/>
      <c r="K36" s="29"/>
      <c r="L36" s="30"/>
      <c r="M36" s="31"/>
    </row>
    <row r="37" spans="2:14" x14ac:dyDescent="0.25">
      <c r="B37" s="33"/>
      <c r="C37" s="34"/>
      <c r="D37" s="35">
        <v>10</v>
      </c>
      <c r="E37" s="50"/>
      <c r="F37" s="51"/>
      <c r="G37" s="36" t="str">
        <f>IF(2018-F37&gt;120,"",2018-F37)</f>
        <v/>
      </c>
      <c r="H37" s="36"/>
      <c r="I37" s="37"/>
      <c r="J37" s="37"/>
      <c r="K37" s="37"/>
      <c r="L37" s="38"/>
      <c r="M37" s="39"/>
    </row>
    <row r="38" spans="2:14" x14ac:dyDescent="0.25">
      <c r="B38" s="40" t="s">
        <v>26</v>
      </c>
      <c r="C38" s="50" t="s">
        <v>33</v>
      </c>
      <c r="D38" s="35">
        <v>11</v>
      </c>
      <c r="E38" s="50"/>
      <c r="F38" s="51"/>
      <c r="G38" s="36" t="str">
        <f>IF(2018-F38&gt;120,"",2018-F38)</f>
        <v/>
      </c>
      <c r="H38" s="36"/>
      <c r="I38" s="37"/>
      <c r="J38" s="37"/>
      <c r="K38" s="37"/>
      <c r="L38" s="38"/>
      <c r="M38" s="39"/>
    </row>
    <row r="39" spans="2:14" x14ac:dyDescent="0.25">
      <c r="B39" s="40" t="s">
        <v>27</v>
      </c>
      <c r="C39" s="34" t="str">
        <f>VLOOKUP(C38,'Übersicht Rennen'!$B$3:$C$8,2,FALSE)</f>
        <v>3.000 m</v>
      </c>
      <c r="D39" s="35">
        <v>12</v>
      </c>
      <c r="E39" s="50"/>
      <c r="F39" s="51"/>
      <c r="G39" s="36" t="str">
        <f>IF(2018-F39&gt;120,"",2018-F39)</f>
        <v/>
      </c>
      <c r="H39" s="51">
        <v>0</v>
      </c>
      <c r="I39" s="37"/>
      <c r="J39" s="37">
        <f t="shared" ref="J39" si="6">SUM(G36:G39)</f>
        <v>0</v>
      </c>
      <c r="K39" s="37">
        <f t="shared" ref="K39" si="7">J39/4</f>
        <v>0</v>
      </c>
      <c r="L39" s="38">
        <f>(J39-120)/10</f>
        <v>-12</v>
      </c>
      <c r="M39" s="39">
        <f>L39*0.7%+H39*3%</f>
        <v>-8.3999999999999991E-2</v>
      </c>
    </row>
    <row r="40" spans="2:14" x14ac:dyDescent="0.25">
      <c r="B40" s="41"/>
      <c r="C40" s="42"/>
      <c r="D40" s="43" t="s">
        <v>10</v>
      </c>
      <c r="E40" s="52"/>
      <c r="F40" s="44"/>
      <c r="G40" s="44"/>
      <c r="H40" s="44"/>
      <c r="I40" s="45"/>
      <c r="J40" s="45"/>
      <c r="K40" s="45"/>
      <c r="L40" s="46"/>
      <c r="M40" s="47"/>
    </row>
    <row r="41" spans="2:14" x14ac:dyDescent="0.25">
      <c r="B41" s="25">
        <f t="shared" ref="B41" si="8">B36+1</f>
        <v>5</v>
      </c>
      <c r="C41" s="26" t="str">
        <f t="shared" ref="C41" si="9">$D$14&amp;"-"&amp;B41</f>
        <v>-5</v>
      </c>
      <c r="D41" s="27">
        <v>13</v>
      </c>
      <c r="E41" s="48"/>
      <c r="F41" s="49"/>
      <c r="G41" s="28" t="str">
        <f>IF(2018-F41&gt;120,"",2018-F41)</f>
        <v/>
      </c>
      <c r="H41" s="28"/>
      <c r="I41" s="29"/>
      <c r="J41" s="29"/>
      <c r="K41" s="29"/>
      <c r="L41" s="30"/>
      <c r="M41" s="31"/>
      <c r="N41" s="32"/>
    </row>
    <row r="42" spans="2:14" x14ac:dyDescent="0.25">
      <c r="B42" s="33"/>
      <c r="C42" s="34"/>
      <c r="D42" s="35">
        <v>14</v>
      </c>
      <c r="E42" s="50"/>
      <c r="F42" s="51"/>
      <c r="G42" s="36" t="str">
        <f>IF(2018-F42&gt;120,"",2018-F42)</f>
        <v/>
      </c>
      <c r="H42" s="36"/>
      <c r="I42" s="37"/>
      <c r="J42" s="37"/>
      <c r="K42" s="37"/>
      <c r="L42" s="38"/>
      <c r="M42" s="39"/>
      <c r="N42" s="32"/>
    </row>
    <row r="43" spans="2:14" x14ac:dyDescent="0.25">
      <c r="B43" s="40" t="s">
        <v>26</v>
      </c>
      <c r="C43" s="50" t="s">
        <v>33</v>
      </c>
      <c r="D43" s="35">
        <v>15</v>
      </c>
      <c r="E43" s="50"/>
      <c r="F43" s="51"/>
      <c r="G43" s="36" t="str">
        <f>IF(2018-F43&gt;120,"",2018-F43)</f>
        <v/>
      </c>
      <c r="H43" s="36"/>
      <c r="I43" s="37"/>
      <c r="J43" s="37"/>
      <c r="K43" s="37"/>
      <c r="L43" s="38"/>
      <c r="M43" s="39"/>
    </row>
    <row r="44" spans="2:14" x14ac:dyDescent="0.25">
      <c r="B44" s="40" t="s">
        <v>27</v>
      </c>
      <c r="C44" s="34" t="str">
        <f>VLOOKUP(C43,'Übersicht Rennen'!$B$3:$C$8,2,FALSE)</f>
        <v>3.000 m</v>
      </c>
      <c r="D44" s="35">
        <v>16</v>
      </c>
      <c r="E44" s="50"/>
      <c r="F44" s="51"/>
      <c r="G44" s="36" t="str">
        <f>IF(2018-F44&gt;120,"",2018-F44)</f>
        <v/>
      </c>
      <c r="H44" s="51">
        <v>0</v>
      </c>
      <c r="I44" s="37"/>
      <c r="J44" s="37">
        <f t="shared" ref="J44" si="10">SUM(G41:G44)</f>
        <v>0</v>
      </c>
      <c r="K44" s="37">
        <f t="shared" ref="K44" si="11">J44/4</f>
        <v>0</v>
      </c>
      <c r="L44" s="38">
        <f>(J44-120)/10</f>
        <v>-12</v>
      </c>
      <c r="M44" s="39">
        <f>L44*0.7%+H44*3%</f>
        <v>-8.3999999999999991E-2</v>
      </c>
      <c r="N44" s="32"/>
    </row>
    <row r="45" spans="2:14" x14ac:dyDescent="0.25">
      <c r="B45" s="41"/>
      <c r="C45" s="42"/>
      <c r="D45" s="43" t="s">
        <v>10</v>
      </c>
      <c r="E45" s="52"/>
      <c r="F45" s="44"/>
      <c r="G45" s="44"/>
      <c r="H45" s="44"/>
      <c r="I45" s="45"/>
      <c r="J45" s="45"/>
      <c r="K45" s="45"/>
      <c r="L45" s="46"/>
      <c r="M45" s="47"/>
    </row>
    <row r="46" spans="2:14" x14ac:dyDescent="0.25">
      <c r="B46" s="25">
        <f t="shared" ref="B46" si="12">B41+1</f>
        <v>6</v>
      </c>
      <c r="C46" s="26" t="str">
        <f t="shared" ref="C46" si="13">$D$14&amp;"-"&amp;B46</f>
        <v>-6</v>
      </c>
      <c r="D46" s="27">
        <v>17</v>
      </c>
      <c r="E46" s="48"/>
      <c r="F46" s="49"/>
      <c r="G46" s="28" t="str">
        <f>IF(2018-F46&gt;120,"",2018-F46)</f>
        <v/>
      </c>
      <c r="H46" s="28"/>
      <c r="I46" s="29"/>
      <c r="J46" s="29"/>
      <c r="K46" s="29"/>
      <c r="L46" s="30"/>
      <c r="M46" s="31"/>
    </row>
    <row r="47" spans="2:14" x14ac:dyDescent="0.25">
      <c r="B47" s="33"/>
      <c r="C47" s="34"/>
      <c r="D47" s="35">
        <v>18</v>
      </c>
      <c r="E47" s="50"/>
      <c r="F47" s="51"/>
      <c r="G47" s="36" t="str">
        <f>IF(2018-F47&gt;120,"",2018-F47)</f>
        <v/>
      </c>
      <c r="H47" s="36"/>
      <c r="I47" s="37"/>
      <c r="J47" s="37"/>
      <c r="K47" s="37"/>
      <c r="L47" s="38"/>
      <c r="M47" s="39"/>
    </row>
    <row r="48" spans="2:14" x14ac:dyDescent="0.25">
      <c r="B48" s="40" t="s">
        <v>26</v>
      </c>
      <c r="C48" s="50" t="s">
        <v>33</v>
      </c>
      <c r="D48" s="35">
        <v>19</v>
      </c>
      <c r="E48" s="50"/>
      <c r="F48" s="51"/>
      <c r="G48" s="36" t="str">
        <f>IF(2018-F48&gt;120,"",2018-F48)</f>
        <v/>
      </c>
      <c r="H48" s="36"/>
      <c r="I48" s="37"/>
      <c r="J48" s="37"/>
      <c r="K48" s="37"/>
      <c r="L48" s="38"/>
      <c r="M48" s="39"/>
      <c r="N48" s="32"/>
    </row>
    <row r="49" spans="2:13" x14ac:dyDescent="0.25">
      <c r="B49" s="40" t="s">
        <v>27</v>
      </c>
      <c r="C49" s="34" t="str">
        <f>VLOOKUP(C48,'Übersicht Rennen'!$B$3:$C$8,2,FALSE)</f>
        <v>3.000 m</v>
      </c>
      <c r="D49" s="35">
        <v>20</v>
      </c>
      <c r="E49" s="50"/>
      <c r="F49" s="51"/>
      <c r="G49" s="36" t="str">
        <f>IF(2018-F49&gt;120,"",2018-F49)</f>
        <v/>
      </c>
      <c r="H49" s="51">
        <v>0</v>
      </c>
      <c r="I49" s="37"/>
      <c r="J49" s="37">
        <f t="shared" ref="J49" si="14">SUM(G46:G49)</f>
        <v>0</v>
      </c>
      <c r="K49" s="37">
        <f t="shared" ref="K49" si="15">J49/4</f>
        <v>0</v>
      </c>
      <c r="L49" s="38">
        <f>(J49-120)/10</f>
        <v>-12</v>
      </c>
      <c r="M49" s="39">
        <f>L49*0.7%+H49*3%</f>
        <v>-8.3999999999999991E-2</v>
      </c>
    </row>
    <row r="50" spans="2:13" x14ac:dyDescent="0.25">
      <c r="B50" s="41"/>
      <c r="C50" s="42"/>
      <c r="D50" s="43" t="s">
        <v>10</v>
      </c>
      <c r="E50" s="52"/>
      <c r="F50" s="44"/>
      <c r="G50" s="44"/>
      <c r="H50" s="44"/>
      <c r="I50" s="45"/>
      <c r="J50" s="45"/>
      <c r="K50" s="45"/>
      <c r="L50" s="46"/>
      <c r="M50" s="47"/>
    </row>
    <row r="51" spans="2:13" x14ac:dyDescent="0.25">
      <c r="B51" s="25">
        <f t="shared" ref="B51" si="16">B46+1</f>
        <v>7</v>
      </c>
      <c r="C51" s="26" t="str">
        <f t="shared" ref="C51" si="17">$D$14&amp;"-"&amp;B51</f>
        <v>-7</v>
      </c>
      <c r="D51" s="27">
        <v>21</v>
      </c>
      <c r="E51" s="48"/>
      <c r="F51" s="49"/>
      <c r="G51" s="28" t="str">
        <f>IF(2018-F51&gt;120,"",2018-F51)</f>
        <v/>
      </c>
      <c r="H51" s="28"/>
      <c r="I51" s="29"/>
      <c r="J51" s="29"/>
      <c r="K51" s="29"/>
      <c r="L51" s="30"/>
      <c r="M51" s="31"/>
    </row>
    <row r="52" spans="2:13" x14ac:dyDescent="0.25">
      <c r="B52" s="33"/>
      <c r="C52" s="34"/>
      <c r="D52" s="35">
        <v>22</v>
      </c>
      <c r="E52" s="50"/>
      <c r="F52" s="51"/>
      <c r="G52" s="36" t="str">
        <f>IF(2018-F52&gt;120,"",2018-F52)</f>
        <v/>
      </c>
      <c r="H52" s="36"/>
      <c r="I52" s="37"/>
      <c r="J52" s="37"/>
      <c r="K52" s="37"/>
      <c r="L52" s="38"/>
      <c r="M52" s="39"/>
    </row>
    <row r="53" spans="2:13" x14ac:dyDescent="0.25">
      <c r="B53" s="40" t="s">
        <v>26</v>
      </c>
      <c r="C53" s="50" t="s">
        <v>33</v>
      </c>
      <c r="D53" s="35">
        <v>23</v>
      </c>
      <c r="E53" s="50"/>
      <c r="F53" s="51"/>
      <c r="G53" s="36" t="str">
        <f>IF(2018-F53&gt;120,"",2018-F53)</f>
        <v/>
      </c>
      <c r="H53" s="36"/>
      <c r="I53" s="37"/>
      <c r="J53" s="37"/>
      <c r="K53" s="37"/>
      <c r="L53" s="38"/>
      <c r="M53" s="39"/>
    </row>
    <row r="54" spans="2:13" x14ac:dyDescent="0.25">
      <c r="B54" s="40" t="s">
        <v>27</v>
      </c>
      <c r="C54" s="34" t="str">
        <f>VLOOKUP(C53,'Übersicht Rennen'!$B$3:$C$8,2,FALSE)</f>
        <v>3.000 m</v>
      </c>
      <c r="D54" s="35">
        <v>24</v>
      </c>
      <c r="E54" s="50"/>
      <c r="F54" s="51"/>
      <c r="G54" s="36" t="str">
        <f>IF(2018-F54&gt;120,"",2018-F54)</f>
        <v/>
      </c>
      <c r="H54" s="51">
        <v>0</v>
      </c>
      <c r="I54" s="37"/>
      <c r="J54" s="37">
        <f t="shared" ref="J54" si="18">SUM(G51:G54)</f>
        <v>0</v>
      </c>
      <c r="K54" s="37">
        <f t="shared" ref="K54" si="19">J54/4</f>
        <v>0</v>
      </c>
      <c r="L54" s="38">
        <f>(J54-120)/10</f>
        <v>-12</v>
      </c>
      <c r="M54" s="39">
        <f>L54*0.7%+H54*3%</f>
        <v>-8.3999999999999991E-2</v>
      </c>
    </row>
    <row r="55" spans="2:13" x14ac:dyDescent="0.25">
      <c r="B55" s="41"/>
      <c r="C55" s="42"/>
      <c r="D55" s="43" t="s">
        <v>10</v>
      </c>
      <c r="E55" s="52"/>
      <c r="F55" s="44"/>
      <c r="G55" s="44"/>
      <c r="H55" s="44"/>
      <c r="I55" s="45"/>
      <c r="J55" s="45"/>
      <c r="K55" s="45"/>
      <c r="L55" s="46"/>
      <c r="M55" s="47"/>
    </row>
    <row r="56" spans="2:13" x14ac:dyDescent="0.25">
      <c r="B56" s="25">
        <f t="shared" ref="B56" si="20">B51+1</f>
        <v>8</v>
      </c>
      <c r="C56" s="26" t="str">
        <f t="shared" ref="C56" si="21">$D$14&amp;"-"&amp;B56</f>
        <v>-8</v>
      </c>
      <c r="D56" s="27">
        <v>25</v>
      </c>
      <c r="E56" s="48"/>
      <c r="F56" s="49"/>
      <c r="G56" s="28" t="str">
        <f>IF(2018-F56&gt;120,"",2018-F56)</f>
        <v/>
      </c>
      <c r="H56" s="28"/>
      <c r="I56" s="29"/>
      <c r="J56" s="29"/>
      <c r="K56" s="29"/>
      <c r="L56" s="30"/>
      <c r="M56" s="31"/>
    </row>
    <row r="57" spans="2:13" x14ac:dyDescent="0.25">
      <c r="B57" s="33"/>
      <c r="C57" s="34"/>
      <c r="D57" s="35">
        <v>26</v>
      </c>
      <c r="E57" s="50"/>
      <c r="F57" s="51"/>
      <c r="G57" s="36" t="str">
        <f>IF(2018-F57&gt;120,"",2018-F57)</f>
        <v/>
      </c>
      <c r="H57" s="36"/>
      <c r="I57" s="37"/>
      <c r="J57" s="37"/>
      <c r="K57" s="37"/>
      <c r="L57" s="38"/>
      <c r="M57" s="39"/>
    </row>
    <row r="58" spans="2:13" x14ac:dyDescent="0.25">
      <c r="B58" s="40" t="s">
        <v>26</v>
      </c>
      <c r="C58" s="50" t="s">
        <v>33</v>
      </c>
      <c r="D58" s="35">
        <v>27</v>
      </c>
      <c r="E58" s="50"/>
      <c r="F58" s="51"/>
      <c r="G58" s="36" t="str">
        <f>IF(2018-F58&gt;120,"",2018-F58)</f>
        <v/>
      </c>
      <c r="H58" s="36"/>
      <c r="I58" s="37"/>
      <c r="J58" s="37"/>
      <c r="K58" s="37"/>
      <c r="L58" s="38"/>
      <c r="M58" s="39"/>
    </row>
    <row r="59" spans="2:13" x14ac:dyDescent="0.25">
      <c r="B59" s="40" t="s">
        <v>27</v>
      </c>
      <c r="C59" s="34" t="str">
        <f>VLOOKUP(C58,'Übersicht Rennen'!$B$3:$C$8,2,FALSE)</f>
        <v>3.000 m</v>
      </c>
      <c r="D59" s="35">
        <v>28</v>
      </c>
      <c r="E59" s="50"/>
      <c r="F59" s="51"/>
      <c r="G59" s="36" t="str">
        <f>IF(2018-F59&gt;120,"",2018-F59)</f>
        <v/>
      </c>
      <c r="H59" s="51">
        <v>0</v>
      </c>
      <c r="I59" s="37"/>
      <c r="J59" s="37">
        <f t="shared" ref="J59" si="22">SUM(G56:G59)</f>
        <v>0</v>
      </c>
      <c r="K59" s="37">
        <f t="shared" ref="K59" si="23">J59/4</f>
        <v>0</v>
      </c>
      <c r="L59" s="38">
        <f>(J59-120)/10</f>
        <v>-12</v>
      </c>
      <c r="M59" s="39">
        <f>L59*0.7%+H59*3%</f>
        <v>-8.3999999999999991E-2</v>
      </c>
    </row>
    <row r="60" spans="2:13" x14ac:dyDescent="0.25">
      <c r="B60" s="41"/>
      <c r="C60" s="42"/>
      <c r="D60" s="43" t="s">
        <v>10</v>
      </c>
      <c r="E60" s="52"/>
      <c r="F60" s="44"/>
      <c r="G60" s="44"/>
      <c r="H60" s="44"/>
      <c r="I60" s="45"/>
      <c r="J60" s="45"/>
      <c r="K60" s="45"/>
      <c r="L60" s="46"/>
      <c r="M60" s="47"/>
    </row>
    <row r="61" spans="2:13" x14ac:dyDescent="0.25">
      <c r="B61" s="25">
        <f t="shared" ref="B61" si="24">B56+1</f>
        <v>9</v>
      </c>
      <c r="C61" s="26" t="str">
        <f t="shared" ref="C61" si="25">$D$14&amp;"-"&amp;B61</f>
        <v>-9</v>
      </c>
      <c r="D61" s="27">
        <v>29</v>
      </c>
      <c r="E61" s="48"/>
      <c r="F61" s="49"/>
      <c r="G61" s="28" t="str">
        <f>IF(2018-F61&gt;120,"",2018-F61)</f>
        <v/>
      </c>
      <c r="H61" s="28"/>
      <c r="I61" s="29"/>
      <c r="J61" s="29"/>
      <c r="K61" s="29"/>
      <c r="L61" s="30"/>
      <c r="M61" s="31"/>
    </row>
    <row r="62" spans="2:13" x14ac:dyDescent="0.25">
      <c r="B62" s="33"/>
      <c r="C62" s="34"/>
      <c r="D62" s="35">
        <v>30</v>
      </c>
      <c r="E62" s="50"/>
      <c r="F62" s="51"/>
      <c r="G62" s="36" t="str">
        <f>IF(2018-F62&gt;120,"",2018-F62)</f>
        <v/>
      </c>
      <c r="H62" s="36"/>
      <c r="I62" s="37"/>
      <c r="J62" s="37"/>
      <c r="K62" s="37"/>
      <c r="L62" s="38"/>
      <c r="M62" s="39"/>
    </row>
    <row r="63" spans="2:13" x14ac:dyDescent="0.25">
      <c r="B63" s="40" t="s">
        <v>26</v>
      </c>
      <c r="C63" s="50" t="s">
        <v>33</v>
      </c>
      <c r="D63" s="35">
        <v>31</v>
      </c>
      <c r="E63" s="50"/>
      <c r="F63" s="51"/>
      <c r="G63" s="36" t="str">
        <f>IF(2018-F63&gt;120,"",2018-F63)</f>
        <v/>
      </c>
      <c r="H63" s="36"/>
      <c r="I63" s="37"/>
      <c r="J63" s="37"/>
      <c r="K63" s="37"/>
      <c r="L63" s="38"/>
      <c r="M63" s="39"/>
    </row>
    <row r="64" spans="2:13" x14ac:dyDescent="0.25">
      <c r="B64" s="40" t="s">
        <v>27</v>
      </c>
      <c r="C64" s="34" t="str">
        <f>VLOOKUP(C63,'Übersicht Rennen'!$B$3:$C$8,2,FALSE)</f>
        <v>3.000 m</v>
      </c>
      <c r="D64" s="35">
        <v>32</v>
      </c>
      <c r="E64" s="50"/>
      <c r="F64" s="51"/>
      <c r="G64" s="36" t="str">
        <f>IF(2018-F64&gt;120,"",2018-F64)</f>
        <v/>
      </c>
      <c r="H64" s="51">
        <v>0</v>
      </c>
      <c r="I64" s="37"/>
      <c r="J64" s="37">
        <f t="shared" ref="J64" si="26">SUM(G61:G64)</f>
        <v>0</v>
      </c>
      <c r="K64" s="37">
        <f t="shared" ref="K64" si="27">J64/4</f>
        <v>0</v>
      </c>
      <c r="L64" s="38">
        <f>(J64-120)/10</f>
        <v>-12</v>
      </c>
      <c r="M64" s="39">
        <f>L64*0.7%+H64*3%</f>
        <v>-8.3999999999999991E-2</v>
      </c>
    </row>
    <row r="65" spans="2:13" x14ac:dyDescent="0.25">
      <c r="B65" s="41"/>
      <c r="C65" s="42"/>
      <c r="D65" s="43" t="s">
        <v>10</v>
      </c>
      <c r="E65" s="52"/>
      <c r="F65" s="44"/>
      <c r="G65" s="44"/>
      <c r="H65" s="44"/>
      <c r="I65" s="45"/>
      <c r="J65" s="45"/>
      <c r="K65" s="45"/>
      <c r="L65" s="46"/>
      <c r="M65" s="47"/>
    </row>
    <row r="66" spans="2:13" x14ac:dyDescent="0.25">
      <c r="B66" s="25">
        <f t="shared" ref="B66" si="28">B61+1</f>
        <v>10</v>
      </c>
      <c r="C66" s="26" t="str">
        <f t="shared" ref="C66" si="29">$D$14&amp;"-"&amp;B66</f>
        <v>-10</v>
      </c>
      <c r="D66" s="27">
        <v>33</v>
      </c>
      <c r="E66" s="48"/>
      <c r="F66" s="49"/>
      <c r="G66" s="28" t="str">
        <f>IF(2018-F66&gt;120,"",2018-F66)</f>
        <v/>
      </c>
      <c r="H66" s="28"/>
      <c r="I66" s="29"/>
      <c r="J66" s="29"/>
      <c r="K66" s="29"/>
      <c r="L66" s="30"/>
      <c r="M66" s="31"/>
    </row>
    <row r="67" spans="2:13" x14ac:dyDescent="0.25">
      <c r="B67" s="33"/>
      <c r="C67" s="34"/>
      <c r="D67" s="35">
        <v>34</v>
      </c>
      <c r="E67" s="50"/>
      <c r="F67" s="51"/>
      <c r="G67" s="36" t="str">
        <f>IF(2018-F67&gt;120,"",2018-F67)</f>
        <v/>
      </c>
      <c r="H67" s="36"/>
      <c r="I67" s="37"/>
      <c r="J67" s="37"/>
      <c r="K67" s="37"/>
      <c r="L67" s="38"/>
      <c r="M67" s="39"/>
    </row>
    <row r="68" spans="2:13" x14ac:dyDescent="0.25">
      <c r="B68" s="40" t="s">
        <v>26</v>
      </c>
      <c r="C68" s="50" t="s">
        <v>33</v>
      </c>
      <c r="D68" s="35">
        <v>35</v>
      </c>
      <c r="E68" s="50"/>
      <c r="F68" s="51"/>
      <c r="G68" s="36" t="str">
        <f>IF(2018-F68&gt;120,"",2018-F68)</f>
        <v/>
      </c>
      <c r="H68" s="36"/>
      <c r="I68" s="37"/>
      <c r="J68" s="37"/>
      <c r="K68" s="37"/>
      <c r="L68" s="38"/>
      <c r="M68" s="39"/>
    </row>
    <row r="69" spans="2:13" x14ac:dyDescent="0.25">
      <c r="B69" s="40" t="s">
        <v>27</v>
      </c>
      <c r="C69" s="34" t="str">
        <f>VLOOKUP(C68,'Übersicht Rennen'!$B$3:$C$8,2,FALSE)</f>
        <v>3.000 m</v>
      </c>
      <c r="D69" s="35">
        <v>36</v>
      </c>
      <c r="E69" s="50"/>
      <c r="F69" s="51"/>
      <c r="G69" s="36" t="str">
        <f>IF(2018-F69&gt;120,"",2018-F69)</f>
        <v/>
      </c>
      <c r="H69" s="51">
        <v>0</v>
      </c>
      <c r="I69" s="37"/>
      <c r="J69" s="37">
        <f t="shared" ref="J69" si="30">SUM(G66:G69)</f>
        <v>0</v>
      </c>
      <c r="K69" s="37">
        <f t="shared" ref="K69" si="31">J69/4</f>
        <v>0</v>
      </c>
      <c r="L69" s="38">
        <f>(J69-120)/10</f>
        <v>-12</v>
      </c>
      <c r="M69" s="39">
        <f>L69*0.7%+H69*3%</f>
        <v>-8.3999999999999991E-2</v>
      </c>
    </row>
    <row r="70" spans="2:13" x14ac:dyDescent="0.25">
      <c r="B70" s="41"/>
      <c r="C70" s="42"/>
      <c r="D70" s="43" t="s">
        <v>10</v>
      </c>
      <c r="E70" s="52"/>
      <c r="F70" s="44"/>
      <c r="G70" s="44"/>
      <c r="H70" s="44"/>
      <c r="I70" s="45"/>
      <c r="J70" s="45"/>
      <c r="K70" s="45"/>
      <c r="L70" s="46"/>
      <c r="M70" s="47"/>
    </row>
    <row r="71" spans="2:13" x14ac:dyDescent="0.25">
      <c r="B71" s="25">
        <f t="shared" ref="B71" si="32">B66+1</f>
        <v>11</v>
      </c>
      <c r="C71" s="26" t="str">
        <f t="shared" ref="C71" si="33">$D$14&amp;"-"&amp;B71</f>
        <v>-11</v>
      </c>
      <c r="D71" s="27">
        <v>37</v>
      </c>
      <c r="E71" s="48"/>
      <c r="F71" s="49"/>
      <c r="G71" s="28" t="str">
        <f>IF(2018-F71&gt;120,"",2018-F71)</f>
        <v/>
      </c>
      <c r="H71" s="28"/>
      <c r="I71" s="29"/>
      <c r="J71" s="29"/>
      <c r="K71" s="29"/>
      <c r="L71" s="30"/>
      <c r="M71" s="31"/>
    </row>
    <row r="72" spans="2:13" x14ac:dyDescent="0.25">
      <c r="B72" s="33"/>
      <c r="C72" s="34"/>
      <c r="D72" s="35">
        <v>38</v>
      </c>
      <c r="E72" s="50"/>
      <c r="F72" s="51"/>
      <c r="G72" s="36" t="str">
        <f>IF(2018-F72&gt;120,"",2018-F72)</f>
        <v/>
      </c>
      <c r="H72" s="36"/>
      <c r="I72" s="37"/>
      <c r="J72" s="37"/>
      <c r="K72" s="37"/>
      <c r="L72" s="38"/>
      <c r="M72" s="39"/>
    </row>
    <row r="73" spans="2:13" x14ac:dyDescent="0.25">
      <c r="B73" s="40" t="s">
        <v>26</v>
      </c>
      <c r="C73" s="50" t="s">
        <v>33</v>
      </c>
      <c r="D73" s="35">
        <v>39</v>
      </c>
      <c r="E73" s="50"/>
      <c r="F73" s="51"/>
      <c r="G73" s="36" t="str">
        <f>IF(2018-F73&gt;120,"",2018-F73)</f>
        <v/>
      </c>
      <c r="H73" s="36"/>
      <c r="I73" s="37"/>
      <c r="J73" s="37"/>
      <c r="K73" s="37"/>
      <c r="L73" s="38"/>
      <c r="M73" s="39"/>
    </row>
    <row r="74" spans="2:13" x14ac:dyDescent="0.25">
      <c r="B74" s="40" t="s">
        <v>27</v>
      </c>
      <c r="C74" s="34" t="str">
        <f>VLOOKUP(C73,'Übersicht Rennen'!$B$3:$C$8,2,FALSE)</f>
        <v>3.000 m</v>
      </c>
      <c r="D74" s="35">
        <v>40</v>
      </c>
      <c r="E74" s="50"/>
      <c r="F74" s="51"/>
      <c r="G74" s="36" t="str">
        <f>IF(2018-F74&gt;120,"",2018-F74)</f>
        <v/>
      </c>
      <c r="H74" s="51">
        <v>0</v>
      </c>
      <c r="I74" s="37"/>
      <c r="J74" s="37">
        <f t="shared" ref="J74" si="34">SUM(G71:G74)</f>
        <v>0</v>
      </c>
      <c r="K74" s="37">
        <f t="shared" ref="K74" si="35">J74/4</f>
        <v>0</v>
      </c>
      <c r="L74" s="38">
        <f>(J74-120)/10</f>
        <v>-12</v>
      </c>
      <c r="M74" s="39">
        <f>L74*0.7%+H74*3%</f>
        <v>-8.3999999999999991E-2</v>
      </c>
    </row>
    <row r="75" spans="2:13" x14ac:dyDescent="0.25">
      <c r="B75" s="41"/>
      <c r="C75" s="42"/>
      <c r="D75" s="43" t="s">
        <v>10</v>
      </c>
      <c r="E75" s="52"/>
      <c r="F75" s="44"/>
      <c r="G75" s="44"/>
      <c r="H75" s="44"/>
      <c r="I75" s="45"/>
      <c r="J75" s="45"/>
      <c r="K75" s="45"/>
      <c r="L75" s="46"/>
      <c r="M75" s="47"/>
    </row>
    <row r="76" spans="2:13" x14ac:dyDescent="0.25">
      <c r="B76" s="25">
        <f t="shared" ref="B76" si="36">B71+1</f>
        <v>12</v>
      </c>
      <c r="C76" s="26" t="str">
        <f t="shared" ref="C76" si="37">$D$14&amp;"-"&amp;B76</f>
        <v>-12</v>
      </c>
      <c r="D76" s="27">
        <v>41</v>
      </c>
      <c r="E76" s="48"/>
      <c r="F76" s="49"/>
      <c r="G76" s="28" t="str">
        <f>IF(2018-F76&gt;120,"",2018-F76)</f>
        <v/>
      </c>
      <c r="H76" s="28"/>
      <c r="I76" s="29"/>
      <c r="J76" s="29"/>
      <c r="K76" s="29"/>
      <c r="L76" s="30"/>
      <c r="M76" s="31"/>
    </row>
    <row r="77" spans="2:13" x14ac:dyDescent="0.25">
      <c r="B77" s="33"/>
      <c r="C77" s="34"/>
      <c r="D77" s="35">
        <v>42</v>
      </c>
      <c r="E77" s="50"/>
      <c r="F77" s="51"/>
      <c r="G77" s="36" t="str">
        <f>IF(2018-F77&gt;120,"",2018-F77)</f>
        <v/>
      </c>
      <c r="H77" s="36"/>
      <c r="I77" s="37"/>
      <c r="J77" s="37"/>
      <c r="K77" s="37"/>
      <c r="L77" s="38"/>
      <c r="M77" s="39"/>
    </row>
    <row r="78" spans="2:13" x14ac:dyDescent="0.25">
      <c r="B78" s="40" t="s">
        <v>26</v>
      </c>
      <c r="C78" s="50" t="s">
        <v>33</v>
      </c>
      <c r="D78" s="35">
        <v>43</v>
      </c>
      <c r="E78" s="50"/>
      <c r="F78" s="51"/>
      <c r="G78" s="36" t="str">
        <f>IF(2018-F78&gt;120,"",2018-F78)</f>
        <v/>
      </c>
      <c r="H78" s="36"/>
      <c r="I78" s="37"/>
      <c r="J78" s="37"/>
      <c r="K78" s="37"/>
      <c r="L78" s="38"/>
      <c r="M78" s="39"/>
    </row>
    <row r="79" spans="2:13" x14ac:dyDescent="0.25">
      <c r="B79" s="40" t="s">
        <v>27</v>
      </c>
      <c r="C79" s="34" t="str">
        <f>VLOOKUP(C78,'Übersicht Rennen'!$B$3:$C$8,2,FALSE)</f>
        <v>3.000 m</v>
      </c>
      <c r="D79" s="35">
        <v>44</v>
      </c>
      <c r="E79" s="50"/>
      <c r="F79" s="51"/>
      <c r="G79" s="36" t="str">
        <f>IF(2018-F79&gt;120,"",2018-F79)</f>
        <v/>
      </c>
      <c r="H79" s="51">
        <v>0</v>
      </c>
      <c r="I79" s="37"/>
      <c r="J79" s="37">
        <f t="shared" ref="J79" si="38">SUM(G76:G79)</f>
        <v>0</v>
      </c>
      <c r="K79" s="37">
        <f t="shared" ref="K79" si="39">J79/4</f>
        <v>0</v>
      </c>
      <c r="L79" s="38">
        <f>(J79-120)/10</f>
        <v>-12</v>
      </c>
      <c r="M79" s="39">
        <f>L79*0.7%+H79*3%</f>
        <v>-8.3999999999999991E-2</v>
      </c>
    </row>
    <row r="80" spans="2:13" x14ac:dyDescent="0.25">
      <c r="B80" s="41"/>
      <c r="C80" s="42"/>
      <c r="D80" s="43" t="s">
        <v>10</v>
      </c>
      <c r="E80" s="52"/>
      <c r="F80" s="44"/>
      <c r="G80" s="44"/>
      <c r="H80" s="44"/>
      <c r="I80" s="45"/>
      <c r="J80" s="45"/>
      <c r="K80" s="45"/>
      <c r="L80" s="46"/>
      <c r="M80" s="47"/>
    </row>
    <row r="81" spans="2:13" x14ac:dyDescent="0.25">
      <c r="B81" s="25">
        <f t="shared" ref="B81" si="40">B76+1</f>
        <v>13</v>
      </c>
      <c r="C81" s="26" t="str">
        <f t="shared" ref="C81" si="41">$D$14&amp;"-"&amp;B81</f>
        <v>-13</v>
      </c>
      <c r="D81" s="27">
        <v>45</v>
      </c>
      <c r="E81" s="48"/>
      <c r="F81" s="49"/>
      <c r="G81" s="28" t="str">
        <f>IF(2018-F81&gt;120,"",2018-F81)</f>
        <v/>
      </c>
      <c r="H81" s="28"/>
      <c r="I81" s="29"/>
      <c r="J81" s="29"/>
      <c r="K81" s="29"/>
      <c r="L81" s="30"/>
      <c r="M81" s="31"/>
    </row>
    <row r="82" spans="2:13" x14ac:dyDescent="0.25">
      <c r="B82" s="33"/>
      <c r="C82" s="34"/>
      <c r="D82" s="35">
        <v>46</v>
      </c>
      <c r="E82" s="50"/>
      <c r="F82" s="51"/>
      <c r="G82" s="36" t="str">
        <f>IF(2018-F82&gt;120,"",2018-F82)</f>
        <v/>
      </c>
      <c r="H82" s="36"/>
      <c r="I82" s="37"/>
      <c r="J82" s="37"/>
      <c r="K82" s="37"/>
      <c r="L82" s="38"/>
      <c r="M82" s="39"/>
    </row>
    <row r="83" spans="2:13" x14ac:dyDescent="0.25">
      <c r="B83" s="40" t="s">
        <v>26</v>
      </c>
      <c r="C83" s="50" t="s">
        <v>33</v>
      </c>
      <c r="D83" s="35">
        <v>47</v>
      </c>
      <c r="E83" s="50"/>
      <c r="F83" s="51"/>
      <c r="G83" s="36" t="str">
        <f>IF(2018-F83&gt;120,"",2018-F83)</f>
        <v/>
      </c>
      <c r="H83" s="36"/>
      <c r="I83" s="37"/>
      <c r="J83" s="37"/>
      <c r="K83" s="37"/>
      <c r="L83" s="38"/>
      <c r="M83" s="39"/>
    </row>
    <row r="84" spans="2:13" x14ac:dyDescent="0.25">
      <c r="B84" s="40" t="s">
        <v>27</v>
      </c>
      <c r="C84" s="34" t="str">
        <f>VLOOKUP(C83,'Übersicht Rennen'!$B$3:$C$8,2,FALSE)</f>
        <v>3.000 m</v>
      </c>
      <c r="D84" s="35">
        <v>48</v>
      </c>
      <c r="E84" s="50"/>
      <c r="F84" s="51"/>
      <c r="G84" s="36" t="str">
        <f>IF(2018-F84&gt;120,"",2018-F84)</f>
        <v/>
      </c>
      <c r="H84" s="51">
        <v>0</v>
      </c>
      <c r="I84" s="37"/>
      <c r="J84" s="37">
        <f t="shared" ref="J84" si="42">SUM(G81:G84)</f>
        <v>0</v>
      </c>
      <c r="K84" s="37">
        <f t="shared" ref="K84" si="43">J84/4</f>
        <v>0</v>
      </c>
      <c r="L84" s="38">
        <f>(J84-120)/10</f>
        <v>-12</v>
      </c>
      <c r="M84" s="39">
        <f>L84*0.7%+H84*3%</f>
        <v>-8.3999999999999991E-2</v>
      </c>
    </row>
    <row r="85" spans="2:13" x14ac:dyDescent="0.25">
      <c r="B85" s="41"/>
      <c r="C85" s="42"/>
      <c r="D85" s="43" t="s">
        <v>10</v>
      </c>
      <c r="E85" s="52"/>
      <c r="F85" s="44"/>
      <c r="G85" s="44"/>
      <c r="H85" s="44"/>
      <c r="I85" s="45"/>
      <c r="J85" s="45"/>
      <c r="K85" s="45"/>
      <c r="L85" s="46"/>
      <c r="M85" s="47"/>
    </row>
    <row r="86" spans="2:13" x14ac:dyDescent="0.25">
      <c r="B86" s="25">
        <f t="shared" ref="B86" si="44">B81+1</f>
        <v>14</v>
      </c>
      <c r="C86" s="26" t="str">
        <f t="shared" ref="C86" si="45">$D$14&amp;"-"&amp;B86</f>
        <v>-14</v>
      </c>
      <c r="D86" s="27">
        <v>49</v>
      </c>
      <c r="E86" s="48"/>
      <c r="F86" s="49"/>
      <c r="G86" s="28" t="str">
        <f>IF(2018-F86&gt;120,"",2018-F86)</f>
        <v/>
      </c>
      <c r="H86" s="28"/>
      <c r="I86" s="29"/>
      <c r="J86" s="29"/>
      <c r="K86" s="29"/>
      <c r="L86" s="30"/>
      <c r="M86" s="31"/>
    </row>
    <row r="87" spans="2:13" x14ac:dyDescent="0.25">
      <c r="B87" s="33"/>
      <c r="C87" s="34"/>
      <c r="D87" s="35">
        <v>50</v>
      </c>
      <c r="E87" s="50"/>
      <c r="F87" s="51"/>
      <c r="G87" s="36" t="str">
        <f>IF(2018-F87&gt;120,"",2018-F87)</f>
        <v/>
      </c>
      <c r="H87" s="36"/>
      <c r="I87" s="37"/>
      <c r="J87" s="37"/>
      <c r="K87" s="37"/>
      <c r="L87" s="38"/>
      <c r="M87" s="39"/>
    </row>
    <row r="88" spans="2:13" x14ac:dyDescent="0.25">
      <c r="B88" s="40" t="s">
        <v>26</v>
      </c>
      <c r="C88" s="50" t="s">
        <v>33</v>
      </c>
      <c r="D88" s="35">
        <v>51</v>
      </c>
      <c r="E88" s="50"/>
      <c r="F88" s="51"/>
      <c r="G88" s="36" t="str">
        <f>IF(2018-F88&gt;120,"",2018-F88)</f>
        <v/>
      </c>
      <c r="H88" s="36"/>
      <c r="I88" s="37"/>
      <c r="J88" s="37"/>
      <c r="K88" s="37"/>
      <c r="L88" s="38"/>
      <c r="M88" s="39"/>
    </row>
    <row r="89" spans="2:13" x14ac:dyDescent="0.25">
      <c r="B89" s="40" t="s">
        <v>27</v>
      </c>
      <c r="C89" s="34" t="str">
        <f>VLOOKUP(C88,'Übersicht Rennen'!$B$3:$C$8,2,FALSE)</f>
        <v>3.000 m</v>
      </c>
      <c r="D89" s="35">
        <v>52</v>
      </c>
      <c r="E89" s="50"/>
      <c r="F89" s="51"/>
      <c r="G89" s="36" t="str">
        <f>IF(2018-F89&gt;120,"",2018-F89)</f>
        <v/>
      </c>
      <c r="H89" s="51">
        <v>0</v>
      </c>
      <c r="I89" s="37"/>
      <c r="J89" s="37">
        <f t="shared" ref="J89" si="46">SUM(G86:G89)</f>
        <v>0</v>
      </c>
      <c r="K89" s="37">
        <f t="shared" ref="K89" si="47">J89/4</f>
        <v>0</v>
      </c>
      <c r="L89" s="38">
        <f>(J89-120)/10</f>
        <v>-12</v>
      </c>
      <c r="M89" s="39">
        <f>L89*0.7%+H89*3%</f>
        <v>-8.3999999999999991E-2</v>
      </c>
    </row>
    <row r="90" spans="2:13" x14ac:dyDescent="0.25">
      <c r="B90" s="41"/>
      <c r="C90" s="42"/>
      <c r="D90" s="43" t="s">
        <v>10</v>
      </c>
      <c r="E90" s="52"/>
      <c r="F90" s="44"/>
      <c r="G90" s="44"/>
      <c r="H90" s="44"/>
      <c r="I90" s="45"/>
      <c r="J90" s="45"/>
      <c r="K90" s="45"/>
      <c r="L90" s="46"/>
      <c r="M90" s="47"/>
    </row>
    <row r="91" spans="2:13" x14ac:dyDescent="0.25">
      <c r="B91" s="25">
        <f t="shared" ref="B91" si="48">B86+1</f>
        <v>15</v>
      </c>
      <c r="C91" s="26" t="str">
        <f t="shared" ref="C91" si="49">$D$14&amp;"-"&amp;B91</f>
        <v>-15</v>
      </c>
      <c r="D91" s="27">
        <v>53</v>
      </c>
      <c r="E91" s="48"/>
      <c r="F91" s="49"/>
      <c r="G91" s="28" t="str">
        <f>IF(2018-F91&gt;120,"",2018-F91)</f>
        <v/>
      </c>
      <c r="H91" s="28"/>
      <c r="I91" s="29"/>
      <c r="J91" s="29"/>
      <c r="K91" s="29"/>
      <c r="L91" s="30"/>
      <c r="M91" s="31"/>
    </row>
    <row r="92" spans="2:13" x14ac:dyDescent="0.25">
      <c r="B92" s="33"/>
      <c r="C92" s="34"/>
      <c r="D92" s="35">
        <v>54</v>
      </c>
      <c r="E92" s="50"/>
      <c r="F92" s="51"/>
      <c r="G92" s="36" t="str">
        <f>IF(2018-F92&gt;120,"",2018-F92)</f>
        <v/>
      </c>
      <c r="H92" s="36"/>
      <c r="I92" s="37"/>
      <c r="J92" s="37"/>
      <c r="K92" s="37"/>
      <c r="L92" s="38"/>
      <c r="M92" s="39"/>
    </row>
    <row r="93" spans="2:13" x14ac:dyDescent="0.25">
      <c r="B93" s="40" t="s">
        <v>26</v>
      </c>
      <c r="C93" s="50" t="s">
        <v>33</v>
      </c>
      <c r="D93" s="35">
        <v>55</v>
      </c>
      <c r="E93" s="50"/>
      <c r="F93" s="51"/>
      <c r="G93" s="36" t="str">
        <f>IF(2018-F93&gt;120,"",2018-F93)</f>
        <v/>
      </c>
      <c r="H93" s="36"/>
      <c r="I93" s="37"/>
      <c r="J93" s="37"/>
      <c r="K93" s="37"/>
      <c r="L93" s="38"/>
      <c r="M93" s="39"/>
    </row>
    <row r="94" spans="2:13" x14ac:dyDescent="0.25">
      <c r="B94" s="40" t="s">
        <v>27</v>
      </c>
      <c r="C94" s="34" t="str">
        <f>VLOOKUP(C93,'Übersicht Rennen'!$B$3:$C$8,2,FALSE)</f>
        <v>3.000 m</v>
      </c>
      <c r="D94" s="35">
        <v>56</v>
      </c>
      <c r="E94" s="50"/>
      <c r="F94" s="51"/>
      <c r="G94" s="36" t="str">
        <f>IF(2018-F94&gt;120,"",2018-F94)</f>
        <v/>
      </c>
      <c r="H94" s="51">
        <v>0</v>
      </c>
      <c r="I94" s="37"/>
      <c r="J94" s="37">
        <f t="shared" ref="J94" si="50">SUM(G91:G94)</f>
        <v>0</v>
      </c>
      <c r="K94" s="37">
        <f t="shared" ref="K94" si="51">J94/4</f>
        <v>0</v>
      </c>
      <c r="L94" s="38">
        <f>(J94-120)/10</f>
        <v>-12</v>
      </c>
      <c r="M94" s="39">
        <f>L94*0.7%+H94*3%</f>
        <v>-8.3999999999999991E-2</v>
      </c>
    </row>
    <row r="95" spans="2:13" x14ac:dyDescent="0.25">
      <c r="B95" s="41"/>
      <c r="C95" s="42"/>
      <c r="D95" s="43" t="s">
        <v>10</v>
      </c>
      <c r="E95" s="52"/>
      <c r="F95" s="44"/>
      <c r="G95" s="44"/>
      <c r="H95" s="44"/>
      <c r="I95" s="45"/>
      <c r="J95" s="45"/>
      <c r="K95" s="45"/>
      <c r="L95" s="46"/>
      <c r="M95" s="47"/>
    </row>
    <row r="96" spans="2:13" x14ac:dyDescent="0.25">
      <c r="B96" s="25">
        <f t="shared" ref="B96" si="52">B91+1</f>
        <v>16</v>
      </c>
      <c r="C96" s="26" t="str">
        <f t="shared" ref="C96" si="53">$D$14&amp;"-"&amp;B96</f>
        <v>-16</v>
      </c>
      <c r="D96" s="27">
        <v>57</v>
      </c>
      <c r="E96" s="48"/>
      <c r="F96" s="49"/>
      <c r="G96" s="28" t="str">
        <f>IF(2018-F96&gt;120,"",2018-F96)</f>
        <v/>
      </c>
      <c r="H96" s="28"/>
      <c r="I96" s="29"/>
      <c r="J96" s="29"/>
      <c r="K96" s="29"/>
      <c r="L96" s="30"/>
      <c r="M96" s="31"/>
    </row>
    <row r="97" spans="2:13" x14ac:dyDescent="0.25">
      <c r="B97" s="33"/>
      <c r="C97" s="34"/>
      <c r="D97" s="35">
        <v>58</v>
      </c>
      <c r="E97" s="50"/>
      <c r="F97" s="51"/>
      <c r="G97" s="36" t="str">
        <f>IF(2018-F97&gt;120,"",2018-F97)</f>
        <v/>
      </c>
      <c r="H97" s="36"/>
      <c r="I97" s="37"/>
      <c r="J97" s="37"/>
      <c r="K97" s="37"/>
      <c r="L97" s="38"/>
      <c r="M97" s="39"/>
    </row>
    <row r="98" spans="2:13" x14ac:dyDescent="0.25">
      <c r="B98" s="40" t="s">
        <v>26</v>
      </c>
      <c r="C98" s="50" t="s">
        <v>33</v>
      </c>
      <c r="D98" s="35">
        <v>59</v>
      </c>
      <c r="E98" s="50"/>
      <c r="F98" s="51"/>
      <c r="G98" s="36" t="str">
        <f>IF(2018-F98&gt;120,"",2018-F98)</f>
        <v/>
      </c>
      <c r="H98" s="36"/>
      <c r="I98" s="37"/>
      <c r="J98" s="37"/>
      <c r="K98" s="37"/>
      <c r="L98" s="38"/>
      <c r="M98" s="39"/>
    </row>
    <row r="99" spans="2:13" x14ac:dyDescent="0.25">
      <c r="B99" s="40" t="s">
        <v>27</v>
      </c>
      <c r="C99" s="34" t="str">
        <f>VLOOKUP(C98,'Übersicht Rennen'!$B$3:$C$8,2,FALSE)</f>
        <v>3.000 m</v>
      </c>
      <c r="D99" s="35">
        <v>60</v>
      </c>
      <c r="E99" s="50"/>
      <c r="F99" s="51"/>
      <c r="G99" s="36" t="str">
        <f>IF(2018-F99&gt;120,"",2018-F99)</f>
        <v/>
      </c>
      <c r="H99" s="51">
        <v>0</v>
      </c>
      <c r="I99" s="37"/>
      <c r="J99" s="37">
        <f t="shared" ref="J99" si="54">SUM(G96:G99)</f>
        <v>0</v>
      </c>
      <c r="K99" s="37">
        <f t="shared" ref="K99" si="55">J99/4</f>
        <v>0</v>
      </c>
      <c r="L99" s="38">
        <f>(J99-120)/10</f>
        <v>-12</v>
      </c>
      <c r="M99" s="39">
        <f>L99*0.7%+H99*3%</f>
        <v>-8.3999999999999991E-2</v>
      </c>
    </row>
    <row r="100" spans="2:13" x14ac:dyDescent="0.25">
      <c r="B100" s="41"/>
      <c r="C100" s="42"/>
      <c r="D100" s="43" t="s">
        <v>10</v>
      </c>
      <c r="E100" s="52"/>
      <c r="F100" s="44"/>
      <c r="G100" s="44"/>
      <c r="H100" s="44"/>
      <c r="I100" s="45"/>
      <c r="J100" s="45"/>
      <c r="K100" s="45"/>
      <c r="L100" s="46"/>
      <c r="M100" s="47"/>
    </row>
    <row r="101" spans="2:13" x14ac:dyDescent="0.25">
      <c r="B101" s="25">
        <f t="shared" ref="B101" si="56">B96+1</f>
        <v>17</v>
      </c>
      <c r="C101" s="26" t="str">
        <f t="shared" ref="C101" si="57">$D$14&amp;"-"&amp;B101</f>
        <v>-17</v>
      </c>
      <c r="D101" s="27">
        <v>61</v>
      </c>
      <c r="E101" s="48"/>
      <c r="F101" s="49"/>
      <c r="G101" s="28" t="str">
        <f>IF(2018-F101&gt;120,"",2018-F101)</f>
        <v/>
      </c>
      <c r="H101" s="28"/>
      <c r="I101" s="29"/>
      <c r="J101" s="29"/>
      <c r="K101" s="29"/>
      <c r="L101" s="30"/>
      <c r="M101" s="31"/>
    </row>
    <row r="102" spans="2:13" x14ac:dyDescent="0.25">
      <c r="B102" s="33"/>
      <c r="C102" s="34"/>
      <c r="D102" s="35">
        <v>62</v>
      </c>
      <c r="E102" s="50"/>
      <c r="F102" s="51"/>
      <c r="G102" s="36" t="str">
        <f>IF(2018-F102&gt;120,"",2018-F102)</f>
        <v/>
      </c>
      <c r="H102" s="36"/>
      <c r="I102" s="37"/>
      <c r="J102" s="37"/>
      <c r="K102" s="37"/>
      <c r="L102" s="38"/>
      <c r="M102" s="39"/>
    </row>
    <row r="103" spans="2:13" x14ac:dyDescent="0.25">
      <c r="B103" s="40" t="s">
        <v>26</v>
      </c>
      <c r="C103" s="50" t="s">
        <v>33</v>
      </c>
      <c r="D103" s="35">
        <v>63</v>
      </c>
      <c r="E103" s="50"/>
      <c r="F103" s="51"/>
      <c r="G103" s="36" t="str">
        <f>IF(2018-F103&gt;120,"",2018-F103)</f>
        <v/>
      </c>
      <c r="H103" s="36"/>
      <c r="I103" s="37"/>
      <c r="J103" s="37"/>
      <c r="K103" s="37"/>
      <c r="L103" s="38"/>
      <c r="M103" s="39"/>
    </row>
    <row r="104" spans="2:13" x14ac:dyDescent="0.25">
      <c r="B104" s="40" t="s">
        <v>27</v>
      </c>
      <c r="C104" s="34" t="str">
        <f>VLOOKUP(C103,'Übersicht Rennen'!$B$3:$C$8,2,FALSE)</f>
        <v>3.000 m</v>
      </c>
      <c r="D104" s="35">
        <v>64</v>
      </c>
      <c r="E104" s="50"/>
      <c r="F104" s="51"/>
      <c r="G104" s="36" t="str">
        <f>IF(2018-F104&gt;120,"",2018-F104)</f>
        <v/>
      </c>
      <c r="H104" s="51">
        <v>0</v>
      </c>
      <c r="I104" s="37"/>
      <c r="J104" s="37">
        <f t="shared" ref="J104" si="58">SUM(G101:G104)</f>
        <v>0</v>
      </c>
      <c r="K104" s="37">
        <f t="shared" ref="K104" si="59">J104/4</f>
        <v>0</v>
      </c>
      <c r="L104" s="38">
        <f>(J104-120)/10</f>
        <v>-12</v>
      </c>
      <c r="M104" s="39">
        <f>L104*0.7%+H104*3%</f>
        <v>-8.3999999999999991E-2</v>
      </c>
    </row>
    <row r="105" spans="2:13" x14ac:dyDescent="0.25">
      <c r="B105" s="41"/>
      <c r="C105" s="42"/>
      <c r="D105" s="43" t="s">
        <v>10</v>
      </c>
      <c r="E105" s="52"/>
      <c r="F105" s="44"/>
      <c r="G105" s="44"/>
      <c r="H105" s="44"/>
      <c r="I105" s="45"/>
      <c r="J105" s="45"/>
      <c r="K105" s="45"/>
      <c r="L105" s="46"/>
      <c r="M105" s="47"/>
    </row>
    <row r="106" spans="2:13" x14ac:dyDescent="0.25">
      <c r="B106" s="25">
        <f t="shared" ref="B106" si="60">B101+1</f>
        <v>18</v>
      </c>
      <c r="C106" s="26" t="str">
        <f t="shared" ref="C106" si="61">$D$14&amp;"-"&amp;B106</f>
        <v>-18</v>
      </c>
      <c r="D106" s="27">
        <v>65</v>
      </c>
      <c r="E106" s="48"/>
      <c r="F106" s="49"/>
      <c r="G106" s="28" t="str">
        <f>IF(2018-F106&gt;120,"",2018-F106)</f>
        <v/>
      </c>
      <c r="H106" s="28"/>
      <c r="I106" s="29"/>
      <c r="J106" s="29"/>
      <c r="K106" s="29"/>
      <c r="L106" s="30"/>
      <c r="M106" s="31"/>
    </row>
    <row r="107" spans="2:13" x14ac:dyDescent="0.25">
      <c r="B107" s="33"/>
      <c r="C107" s="34"/>
      <c r="D107" s="35">
        <v>66</v>
      </c>
      <c r="E107" s="50"/>
      <c r="F107" s="51"/>
      <c r="G107" s="36" t="str">
        <f>IF(2018-F107&gt;120,"",2018-F107)</f>
        <v/>
      </c>
      <c r="H107" s="36"/>
      <c r="I107" s="37"/>
      <c r="J107" s="37"/>
      <c r="K107" s="37"/>
      <c r="L107" s="38"/>
      <c r="M107" s="39"/>
    </row>
    <row r="108" spans="2:13" x14ac:dyDescent="0.25">
      <c r="B108" s="40" t="s">
        <v>26</v>
      </c>
      <c r="C108" s="50" t="s">
        <v>33</v>
      </c>
      <c r="D108" s="35">
        <v>67</v>
      </c>
      <c r="E108" s="50"/>
      <c r="F108" s="51"/>
      <c r="G108" s="36" t="str">
        <f>IF(2018-F108&gt;120,"",2018-F108)</f>
        <v/>
      </c>
      <c r="H108" s="36"/>
      <c r="I108" s="37"/>
      <c r="J108" s="37"/>
      <c r="K108" s="37"/>
      <c r="L108" s="38"/>
      <c r="M108" s="39"/>
    </row>
    <row r="109" spans="2:13" x14ac:dyDescent="0.25">
      <c r="B109" s="40" t="s">
        <v>27</v>
      </c>
      <c r="C109" s="34" t="str">
        <f>VLOOKUP(C108,'Übersicht Rennen'!$B$3:$C$8,2,FALSE)</f>
        <v>3.000 m</v>
      </c>
      <c r="D109" s="35">
        <v>68</v>
      </c>
      <c r="E109" s="50"/>
      <c r="F109" s="51"/>
      <c r="G109" s="36" t="str">
        <f>IF(2018-F109&gt;120,"",2018-F109)</f>
        <v/>
      </c>
      <c r="H109" s="51">
        <v>0</v>
      </c>
      <c r="I109" s="37"/>
      <c r="J109" s="37">
        <f t="shared" ref="J109" si="62">SUM(G106:G109)</f>
        <v>0</v>
      </c>
      <c r="K109" s="37">
        <f t="shared" ref="K109" si="63">J109/4</f>
        <v>0</v>
      </c>
      <c r="L109" s="38">
        <f>(J109-120)/10</f>
        <v>-12</v>
      </c>
      <c r="M109" s="39">
        <f>L109*0.7%+H109*3%</f>
        <v>-8.3999999999999991E-2</v>
      </c>
    </row>
    <row r="110" spans="2:13" x14ac:dyDescent="0.25">
      <c r="B110" s="41"/>
      <c r="C110" s="42"/>
      <c r="D110" s="43" t="s">
        <v>10</v>
      </c>
      <c r="E110" s="52"/>
      <c r="F110" s="44"/>
      <c r="G110" s="44"/>
      <c r="H110" s="44"/>
      <c r="I110" s="45"/>
      <c r="J110" s="45"/>
      <c r="K110" s="45"/>
      <c r="L110" s="46"/>
      <c r="M110" s="47"/>
    </row>
    <row r="111" spans="2:13" x14ac:dyDescent="0.25">
      <c r="B111" s="25">
        <f t="shared" ref="B111" si="64">B106+1</f>
        <v>19</v>
      </c>
      <c r="C111" s="26" t="str">
        <f t="shared" ref="C111" si="65">$D$14&amp;"-"&amp;B111</f>
        <v>-19</v>
      </c>
      <c r="D111" s="27">
        <v>69</v>
      </c>
      <c r="E111" s="48"/>
      <c r="F111" s="49"/>
      <c r="G111" s="28" t="str">
        <f>IF(2018-F111&gt;120,"",2018-F111)</f>
        <v/>
      </c>
      <c r="H111" s="28"/>
      <c r="I111" s="29"/>
      <c r="J111" s="29"/>
      <c r="K111" s="29"/>
      <c r="L111" s="30"/>
      <c r="M111" s="31"/>
    </row>
    <row r="112" spans="2:13" x14ac:dyDescent="0.25">
      <c r="B112" s="33"/>
      <c r="C112" s="34"/>
      <c r="D112" s="35">
        <v>70</v>
      </c>
      <c r="E112" s="50"/>
      <c r="F112" s="51"/>
      <c r="G112" s="36" t="str">
        <f>IF(2018-F112&gt;120,"",2018-F112)</f>
        <v/>
      </c>
      <c r="H112" s="36"/>
      <c r="I112" s="37"/>
      <c r="J112" s="37"/>
      <c r="K112" s="37"/>
      <c r="L112" s="38"/>
      <c r="M112" s="39"/>
    </row>
    <row r="113" spans="2:13" x14ac:dyDescent="0.25">
      <c r="B113" s="40" t="s">
        <v>26</v>
      </c>
      <c r="C113" s="50" t="s">
        <v>33</v>
      </c>
      <c r="D113" s="35">
        <v>71</v>
      </c>
      <c r="E113" s="50"/>
      <c r="F113" s="51"/>
      <c r="G113" s="36" t="str">
        <f>IF(2018-F113&gt;120,"",2018-F113)</f>
        <v/>
      </c>
      <c r="H113" s="36"/>
      <c r="I113" s="37"/>
      <c r="J113" s="37"/>
      <c r="K113" s="37"/>
      <c r="L113" s="38"/>
      <c r="M113" s="39"/>
    </row>
    <row r="114" spans="2:13" x14ac:dyDescent="0.25">
      <c r="B114" s="40" t="s">
        <v>27</v>
      </c>
      <c r="C114" s="34" t="str">
        <f>VLOOKUP(C113,'Übersicht Rennen'!$B$3:$C$8,2,FALSE)</f>
        <v>3.000 m</v>
      </c>
      <c r="D114" s="35">
        <v>72</v>
      </c>
      <c r="E114" s="50"/>
      <c r="F114" s="51"/>
      <c r="G114" s="36" t="str">
        <f>IF(2018-F114&gt;120,"",2018-F114)</f>
        <v/>
      </c>
      <c r="H114" s="51">
        <v>0</v>
      </c>
      <c r="I114" s="37"/>
      <c r="J114" s="37">
        <f t="shared" ref="J114" si="66">SUM(G111:G114)</f>
        <v>0</v>
      </c>
      <c r="K114" s="37">
        <f t="shared" ref="K114" si="67">J114/4</f>
        <v>0</v>
      </c>
      <c r="L114" s="38">
        <f>(J114-120)/10</f>
        <v>-12</v>
      </c>
      <c r="M114" s="39">
        <f>L114*0.7%+H114*3%</f>
        <v>-8.3999999999999991E-2</v>
      </c>
    </row>
    <row r="115" spans="2:13" x14ac:dyDescent="0.25">
      <c r="B115" s="41"/>
      <c r="C115" s="42"/>
      <c r="D115" s="43" t="s">
        <v>10</v>
      </c>
      <c r="E115" s="52"/>
      <c r="F115" s="44"/>
      <c r="G115" s="44"/>
      <c r="H115" s="44"/>
      <c r="I115" s="45"/>
      <c r="J115" s="45"/>
      <c r="K115" s="45"/>
      <c r="L115" s="46"/>
      <c r="M115" s="47"/>
    </row>
    <row r="116" spans="2:13" x14ac:dyDescent="0.25">
      <c r="B116" s="25">
        <f t="shared" ref="B116" si="68">B111+1</f>
        <v>20</v>
      </c>
      <c r="C116" s="26" t="str">
        <f t="shared" ref="C116" si="69">$D$14&amp;"-"&amp;B116</f>
        <v>-20</v>
      </c>
      <c r="D116" s="27">
        <v>73</v>
      </c>
      <c r="E116" s="48"/>
      <c r="F116" s="49"/>
      <c r="G116" s="28" t="str">
        <f>IF(2018-F116&gt;120,"",2018-F116)</f>
        <v/>
      </c>
      <c r="H116" s="28"/>
      <c r="I116" s="29"/>
      <c r="J116" s="29"/>
      <c r="K116" s="29"/>
      <c r="L116" s="30"/>
      <c r="M116" s="31"/>
    </row>
    <row r="117" spans="2:13" x14ac:dyDescent="0.25">
      <c r="B117" s="33"/>
      <c r="C117" s="34"/>
      <c r="D117" s="35">
        <v>74</v>
      </c>
      <c r="E117" s="50"/>
      <c r="F117" s="51"/>
      <c r="G117" s="36" t="str">
        <f>IF(2018-F117&gt;120,"",2018-F117)</f>
        <v/>
      </c>
      <c r="H117" s="36"/>
      <c r="I117" s="37"/>
      <c r="J117" s="37"/>
      <c r="K117" s="37"/>
      <c r="L117" s="38"/>
      <c r="M117" s="39"/>
    </row>
    <row r="118" spans="2:13" x14ac:dyDescent="0.25">
      <c r="B118" s="40" t="s">
        <v>26</v>
      </c>
      <c r="C118" s="50" t="s">
        <v>33</v>
      </c>
      <c r="D118" s="35">
        <v>75</v>
      </c>
      <c r="E118" s="50"/>
      <c r="F118" s="51"/>
      <c r="G118" s="36" t="str">
        <f>IF(2018-F118&gt;120,"",2018-F118)</f>
        <v/>
      </c>
      <c r="H118" s="36"/>
      <c r="I118" s="37"/>
      <c r="J118" s="37"/>
      <c r="K118" s="37"/>
      <c r="L118" s="38"/>
      <c r="M118" s="39"/>
    </row>
    <row r="119" spans="2:13" x14ac:dyDescent="0.25">
      <c r="B119" s="40" t="s">
        <v>27</v>
      </c>
      <c r="C119" s="34" t="str">
        <f>VLOOKUP(C118,'Übersicht Rennen'!$B$3:$C$8,2,FALSE)</f>
        <v>3.000 m</v>
      </c>
      <c r="D119" s="35">
        <v>76</v>
      </c>
      <c r="E119" s="50"/>
      <c r="F119" s="51"/>
      <c r="G119" s="36" t="str">
        <f>IF(2018-F119&gt;120,"",2018-F119)</f>
        <v/>
      </c>
      <c r="H119" s="51">
        <v>0</v>
      </c>
      <c r="I119" s="37"/>
      <c r="J119" s="37">
        <f t="shared" ref="J119" si="70">SUM(G116:G119)</f>
        <v>0</v>
      </c>
      <c r="K119" s="37">
        <f t="shared" ref="K119" si="71">J119/4</f>
        <v>0</v>
      </c>
      <c r="L119" s="38">
        <f>(J119-120)/10</f>
        <v>-12</v>
      </c>
      <c r="M119" s="39">
        <f>L119*0.7%+H119*3%</f>
        <v>-8.3999999999999991E-2</v>
      </c>
    </row>
    <row r="120" spans="2:13" x14ac:dyDescent="0.25">
      <c r="B120" s="41"/>
      <c r="C120" s="42"/>
      <c r="D120" s="43" t="s">
        <v>10</v>
      </c>
      <c r="E120" s="52"/>
      <c r="F120" s="44"/>
      <c r="G120" s="44"/>
      <c r="H120" s="44"/>
      <c r="I120" s="45"/>
      <c r="J120" s="45"/>
      <c r="K120" s="45"/>
      <c r="L120" s="46"/>
      <c r="M120" s="47"/>
    </row>
  </sheetData>
  <sheetProtection algorithmName="SHA-512" hashValue="2oFxvRwoudGg62bUm5M/l9BxsPj5silQlpPwt/enYw0E2v4uQCTtvJz4QJdd6zFSI2RHSshica/KE7hBgVUfFg==" saltValue="XmFHpegMCM2c5aelYZ0trA==" spinCount="100000" sheet="1" objects="1" scenarios="1"/>
  <mergeCells count="9">
    <mergeCell ref="D15:L15"/>
    <mergeCell ref="D16:L16"/>
    <mergeCell ref="D18:E18"/>
    <mergeCell ref="D11:E11"/>
    <mergeCell ref="G11:L11"/>
    <mergeCell ref="D12:L12"/>
    <mergeCell ref="D13:E13"/>
    <mergeCell ref="G13:L13"/>
    <mergeCell ref="D14:L14"/>
  </mergeCells>
  <pageMargins left="0.7" right="0.7" top="0.78740157499999996" bottom="0.78740157499999996" header="0.3" footer="0.3"/>
  <ignoredErrors>
    <ignoredError sqref="G22:H139 G21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'Übersicht Rennen'!$B$3:$B$8</xm:f>
          </x14:formula1>
          <xm:sqref>C23 C108 C28 C33 C38 C43 C58 C48 C53 C63 C68 C73 C78 C83 C98 C88 C93 C103 C118 C113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8"/>
  <sheetViews>
    <sheetView showGridLines="0" workbookViewId="0"/>
  </sheetViews>
  <sheetFormatPr baseColWidth="10" defaultColWidth="11.44140625" defaultRowHeight="14.4" x14ac:dyDescent="0.3"/>
  <cols>
    <col min="1" max="1" width="11.44140625" style="54"/>
    <col min="2" max="2" width="24.109375" style="54" bestFit="1" customWidth="1"/>
    <col min="3" max="16384" width="11.44140625" style="54"/>
  </cols>
  <sheetData>
    <row r="2" spans="2:3" x14ac:dyDescent="0.3">
      <c r="B2" s="53" t="s">
        <v>26</v>
      </c>
      <c r="C2" s="53" t="s">
        <v>28</v>
      </c>
    </row>
    <row r="3" spans="2:3" x14ac:dyDescent="0.3">
      <c r="B3" s="57" t="s">
        <v>33</v>
      </c>
      <c r="C3" s="56" t="s">
        <v>29</v>
      </c>
    </row>
    <row r="4" spans="2:3" x14ac:dyDescent="0.3">
      <c r="B4" s="57" t="s">
        <v>34</v>
      </c>
      <c r="C4" s="56" t="s">
        <v>30</v>
      </c>
    </row>
    <row r="5" spans="2:3" x14ac:dyDescent="0.3">
      <c r="B5" s="57" t="s">
        <v>35</v>
      </c>
      <c r="C5" s="56" t="s">
        <v>30</v>
      </c>
    </row>
    <row r="6" spans="2:3" x14ac:dyDescent="0.3">
      <c r="B6" s="63" t="s">
        <v>36</v>
      </c>
      <c r="C6" s="56" t="s">
        <v>30</v>
      </c>
    </row>
    <row r="7" spans="2:3" x14ac:dyDescent="0.3">
      <c r="B7" s="64" t="s">
        <v>37</v>
      </c>
      <c r="C7" s="56" t="s">
        <v>30</v>
      </c>
    </row>
    <row r="8" spans="2:3" x14ac:dyDescent="0.3">
      <c r="B8" s="55"/>
      <c r="C8" s="56"/>
    </row>
  </sheetData>
  <sheetProtection algorithmName="SHA-512" hashValue="e6RSmvB6RBE30ye5HwIuh6L1wHLOT7jUvelMEVmsQ7sXDsrTDW8lEbWMqFc3FrWc2csH+sLv86VAqSlNJyhD6g==" saltValue="7azm4QhAQrR0OytvxHLRDw==" spinCount="100000" sheet="1" objects="1" scenarios="1"/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(Kurzfassung)</vt:lpstr>
      <vt:lpstr>Übersicht Rennen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Wallenda</dc:creator>
  <cp:lastModifiedBy>Kipp Alexander</cp:lastModifiedBy>
  <dcterms:created xsi:type="dcterms:W3CDTF">2016-03-25T12:57:10Z</dcterms:created>
  <dcterms:modified xsi:type="dcterms:W3CDTF">2019-01-25T09:29:02Z</dcterms:modified>
</cp:coreProperties>
</file>